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ções de obras\MEDIÇÃO TSG CAMPO BOM DE BOLA\1ª  MEDIÇÃO\"/>
    </mc:Choice>
  </mc:AlternateContent>
  <xr:revisionPtr revIDLastSave="0" documentId="13_ncr:1_{BD5CF7E1-322B-4C3C-9D4B-4AFF81414F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RÇAMENTO" sheetId="1" r:id="rId1"/>
    <sheet name="CRONOGRAMA" sheetId="3" r:id="rId2"/>
    <sheet name="COMP-01" sheetId="5" r:id="rId3"/>
    <sheet name="COMP-02" sheetId="6" r:id="rId4"/>
    <sheet name="COMP-03" sheetId="7" r:id="rId5"/>
    <sheet name="COMP-04" sheetId="9" r:id="rId6"/>
    <sheet name="MERCADO 01" sheetId="8" r:id="rId7"/>
  </sheets>
  <definedNames>
    <definedName name="_xlnm.Print_Area" localSheetId="1">CRONOGRAMA!$A$1:$K$30</definedName>
    <definedName name="_xlnm.Print_Area" localSheetId="0">ORÇAMENTO!$A$1:$J$92</definedName>
    <definedName name="_xlnm.Print_Titles" localSheetId="0">ORÇAMENTO!$1:$11</definedName>
  </definedNames>
  <calcPr calcId="181029"/>
</workbook>
</file>

<file path=xl/calcChain.xml><?xml version="1.0" encoding="utf-8"?>
<calcChain xmlns="http://schemas.openxmlformats.org/spreadsheetml/2006/main">
  <c r="K70" i="1" l="1"/>
  <c r="K16" i="1"/>
  <c r="K17" i="1"/>
  <c r="K18" i="1"/>
  <c r="K22" i="1"/>
  <c r="K23" i="1"/>
  <c r="K24" i="1"/>
  <c r="K25" i="1"/>
  <c r="K26" i="1"/>
  <c r="J80" i="1"/>
  <c r="J81" i="1"/>
  <c r="J79" i="1"/>
  <c r="J75" i="1"/>
  <c r="J76" i="1"/>
  <c r="J74" i="1"/>
  <c r="J66" i="1"/>
  <c r="J64" i="1"/>
  <c r="J65" i="1"/>
  <c r="J67" i="1"/>
  <c r="J68" i="1"/>
  <c r="J69" i="1"/>
  <c r="J70" i="1"/>
  <c r="J71" i="1" s="1"/>
  <c r="J84" i="1" s="1"/>
  <c r="J63" i="1"/>
  <c r="J58" i="1"/>
  <c r="J59" i="1"/>
  <c r="J57" i="1"/>
  <c r="J53" i="1"/>
  <c r="J52" i="1"/>
  <c r="J41" i="1"/>
  <c r="J42" i="1"/>
  <c r="J43" i="1"/>
  <c r="J44" i="1"/>
  <c r="J45" i="1"/>
  <c r="J46" i="1"/>
  <c r="J47" i="1"/>
  <c r="J48" i="1"/>
  <c r="J40" i="1"/>
  <c r="J31" i="1"/>
  <c r="J32" i="1"/>
  <c r="J33" i="1"/>
  <c r="J34" i="1"/>
  <c r="J35" i="1"/>
  <c r="J36" i="1"/>
  <c r="J30" i="1"/>
  <c r="J23" i="1"/>
  <c r="J24" i="1"/>
  <c r="J25" i="1"/>
  <c r="J26" i="1"/>
  <c r="J22" i="1"/>
  <c r="J16" i="1"/>
  <c r="J15" i="1"/>
  <c r="H15" i="1"/>
  <c r="K15" i="1"/>
  <c r="H69" i="1"/>
  <c r="H26" i="1"/>
  <c r="H76" i="1"/>
  <c r="H39" i="7"/>
  <c r="H40" i="7"/>
  <c r="H25" i="1"/>
  <c r="H34" i="1"/>
  <c r="H31" i="1"/>
  <c r="H36" i="1"/>
  <c r="H70" i="1"/>
  <c r="H79" i="1"/>
  <c r="H68" i="1"/>
  <c r="H67" i="1"/>
  <c r="B20" i="3"/>
  <c r="B19" i="3"/>
  <c r="B18" i="3"/>
  <c r="B17" i="3"/>
  <c r="B16" i="3"/>
  <c r="B15" i="3"/>
  <c r="B14" i="3"/>
  <c r="B13" i="3"/>
  <c r="B12" i="3"/>
  <c r="A7" i="3"/>
  <c r="H74" i="1"/>
  <c r="E30" i="9"/>
  <c r="H25" i="9"/>
  <c r="H24" i="9"/>
  <c r="F26" i="9" s="1"/>
  <c r="H33" i="9" s="1"/>
  <c r="F21" i="9"/>
  <c r="H32" i="9" s="1"/>
  <c r="H15" i="9"/>
  <c r="H14" i="9"/>
  <c r="F16" i="9" s="1"/>
  <c r="H31" i="9" s="1"/>
  <c r="H10" i="9"/>
  <c r="H9" i="9"/>
  <c r="H11" i="8"/>
  <c r="E35" i="7"/>
  <c r="F31" i="7"/>
  <c r="H38" i="7" s="1"/>
  <c r="H30" i="7"/>
  <c r="H29" i="7"/>
  <c r="H25" i="7"/>
  <c r="H24" i="7"/>
  <c r="H20" i="7"/>
  <c r="H19" i="7"/>
  <c r="F21" i="7" s="1"/>
  <c r="H36" i="7" s="1"/>
  <c r="H15" i="7"/>
  <c r="F16" i="7" s="1"/>
  <c r="H34" i="7" s="1"/>
  <c r="H14" i="7"/>
  <c r="J27" i="1" l="1"/>
  <c r="J94" i="1" s="1"/>
  <c r="F26" i="7"/>
  <c r="H37" i="7" s="1"/>
  <c r="F11" i="9"/>
  <c r="H29" i="9" s="1"/>
  <c r="H34" i="9" s="1"/>
  <c r="H35" i="9" s="1"/>
  <c r="H75" i="1" l="1"/>
  <c r="H46" i="1"/>
  <c r="H45" i="1"/>
  <c r="H37" i="6"/>
  <c r="E35" i="6"/>
  <c r="H34" i="6"/>
  <c r="H30" i="6"/>
  <c r="H29" i="6"/>
  <c r="H28" i="6"/>
  <c r="H27" i="6"/>
  <c r="H26" i="6"/>
  <c r="H19" i="6"/>
  <c r="H18" i="6"/>
  <c r="F20" i="6" s="1"/>
  <c r="H36" i="6" s="1"/>
  <c r="E37" i="5"/>
  <c r="F33" i="5"/>
  <c r="H40" i="5" s="1"/>
  <c r="H32" i="5"/>
  <c r="H31" i="5"/>
  <c r="H25" i="5"/>
  <c r="H24" i="5"/>
  <c r="F28" i="5" s="1"/>
  <c r="H39" i="5" s="1"/>
  <c r="H20" i="5"/>
  <c r="H19" i="5"/>
  <c r="F21" i="5" s="1"/>
  <c r="H38" i="5" s="1"/>
  <c r="H15" i="5"/>
  <c r="H14" i="5"/>
  <c r="F16" i="5" s="1"/>
  <c r="H36" i="5" s="1"/>
  <c r="H77" i="1" l="1"/>
  <c r="C19" i="3" s="1"/>
  <c r="K19" i="3" s="1"/>
  <c r="F31" i="6"/>
  <c r="H38" i="6" s="1"/>
  <c r="H39" i="6" s="1"/>
  <c r="H40" i="6" s="1"/>
  <c r="H41" i="5"/>
  <c r="H42" i="5" s="1"/>
  <c r="H81" i="1"/>
  <c r="H80" i="1"/>
  <c r="H65" i="1"/>
  <c r="H66" i="1"/>
  <c r="H63" i="1"/>
  <c r="H53" i="1"/>
  <c r="H52" i="1"/>
  <c r="H41" i="1"/>
  <c r="H42" i="1"/>
  <c r="H43" i="1"/>
  <c r="H44" i="1"/>
  <c r="H47" i="1"/>
  <c r="H48" i="1"/>
  <c r="H40" i="1"/>
  <c r="H32" i="1"/>
  <c r="H33" i="1"/>
  <c r="H30" i="1"/>
  <c r="J17" i="1"/>
  <c r="J18" i="1"/>
  <c r="J19" i="1" l="1"/>
  <c r="H82" i="1"/>
  <c r="C20" i="3" s="1"/>
  <c r="K20" i="3" s="1"/>
  <c r="H54" i="1"/>
  <c r="H71" i="1"/>
  <c r="C18" i="3" s="1"/>
  <c r="K18" i="3" s="1"/>
  <c r="H37" i="1"/>
  <c r="H49" i="1"/>
  <c r="C15" i="3" s="1"/>
  <c r="H15" i="3" s="1"/>
  <c r="H22" i="3" s="1"/>
  <c r="C14" i="3"/>
  <c r="G14" i="3" s="1"/>
  <c r="G22" i="3" s="1"/>
  <c r="C16" i="3"/>
  <c r="I16" i="3" s="1"/>
  <c r="I22" i="3" s="1"/>
  <c r="K22" i="3" l="1"/>
  <c r="H23" i="1"/>
  <c r="H58" i="1"/>
  <c r="H59" i="1"/>
  <c r="H22" i="1"/>
  <c r="H24" i="1"/>
  <c r="H57" i="1"/>
  <c r="H60" i="1" s="1"/>
  <c r="H16" i="1"/>
  <c r="H17" i="1"/>
  <c r="H18" i="1"/>
  <c r="H19" i="1" l="1"/>
  <c r="H27" i="1"/>
  <c r="C17" i="3"/>
  <c r="J17" i="3" s="1"/>
  <c r="J22" i="3" s="1"/>
  <c r="C13" i="3" l="1"/>
  <c r="F13" i="3" s="1"/>
  <c r="K27" i="1"/>
  <c r="C12" i="3"/>
  <c r="F12" i="3" s="1"/>
  <c r="K19" i="1"/>
  <c r="H84" i="1"/>
  <c r="F22" i="3"/>
  <c r="C23" i="3"/>
  <c r="D13" i="3" l="1"/>
  <c r="D19" i="3"/>
  <c r="D16" i="3"/>
  <c r="D20" i="3"/>
  <c r="D15" i="3"/>
  <c r="D18" i="3"/>
  <c r="D14" i="3"/>
  <c r="D17" i="3"/>
  <c r="D12" i="3"/>
  <c r="F23" i="3"/>
  <c r="D23" i="3" l="1"/>
  <c r="G23" i="3"/>
  <c r="H23" i="3" s="1"/>
  <c r="I23" i="3" s="1"/>
  <c r="J23" i="3" s="1"/>
  <c r="K23" i="3" s="1"/>
</calcChain>
</file>

<file path=xl/sharedStrings.xml><?xml version="1.0" encoding="utf-8"?>
<sst xmlns="http://schemas.openxmlformats.org/spreadsheetml/2006/main" count="656" uniqueCount="264">
  <si>
    <t>ITEM</t>
  </si>
  <si>
    <t>QUANT.</t>
  </si>
  <si>
    <t>m²</t>
  </si>
  <si>
    <t xml:space="preserve">      </t>
  </si>
  <si>
    <t>1.1</t>
  </si>
  <si>
    <t>FONTE</t>
  </si>
  <si>
    <t>2.1</t>
  </si>
  <si>
    <t>PAVIMENTAÇÃO</t>
  </si>
  <si>
    <t>PREFEITURA MUNICIPAL DE LARANJA DA TERRA</t>
  </si>
  <si>
    <t>1º MÊS</t>
  </si>
  <si>
    <t>2º MÊS</t>
  </si>
  <si>
    <t>Av. Luiz Obermüller Filho, n° 85 - Centro - Laranja da Terra/ES - CEP 29.615-000 - Tel.: (27) 3736-1120</t>
  </si>
  <si>
    <t>E-mail: gabinetedoprefeito@laranjadaterra.es.gov.br</t>
  </si>
  <si>
    <t>PLANILHA ORÇAMENTÁRIA</t>
  </si>
  <si>
    <t>CÓDIGO</t>
  </si>
  <si>
    <t>DESCRIÇÃO DOS SERVIÇOS</t>
  </si>
  <si>
    <t>UNID.</t>
  </si>
  <si>
    <t>VALOR (R$)</t>
  </si>
  <si>
    <t>SERVIÇOS PRELIMINARES</t>
  </si>
  <si>
    <t>1.2</t>
  </si>
  <si>
    <t>Barracão para almoxarifado área de 10.90m2, de chapa de compensado de 12mm e pontalete 8x8cm, piso cimentado e cobertura de telhas de fibrocimento de 6mm, incl. ponto de luz, conf. projeto (1 utilização)</t>
  </si>
  <si>
    <t>m</t>
  </si>
  <si>
    <t>CRONOGRAMA FÍSICO-FINANCEIRO</t>
  </si>
  <si>
    <t>VALOR TOTAL</t>
  </si>
  <si>
    <t>3º MÊS</t>
  </si>
  <si>
    <t>4º MÊS</t>
  </si>
  <si>
    <t>%</t>
  </si>
  <si>
    <t>SUB-TOTAL</t>
  </si>
  <si>
    <t>1.0</t>
  </si>
  <si>
    <t>2.0</t>
  </si>
  <si>
    <t>1.3</t>
  </si>
  <si>
    <t>1.4</t>
  </si>
  <si>
    <t>Rede de água com padrão de entrada d'água diâm. 3/4", conf. espec. CESAN, incl. tubos e conexões para alimentação, distribuição, extravasor e limpeza, cons. o padrão a 25m, conf. projeto (1 utilização)</t>
  </si>
  <si>
    <t>und</t>
  </si>
  <si>
    <t>SUB-TOTAL ITEM 1.0</t>
  </si>
  <si>
    <t>3.0</t>
  </si>
  <si>
    <t>DER-ES</t>
  </si>
  <si>
    <t>3.1</t>
  </si>
  <si>
    <t>3.2</t>
  </si>
  <si>
    <t>2.2</t>
  </si>
  <si>
    <t>2.3</t>
  </si>
  <si>
    <t xml:space="preserve">              PREFEITURA MUNICIPAL DE LARANJA DA TERRA</t>
  </si>
  <si>
    <t>Rede de luz, incl. padrão entrada de energia trifás., cabo de ligação até barracões, quadro de distrib., disj. E chave de força (quando necessário), cons. 20m entre padrão entrada e QDG, conf. projeto (1 utilização)</t>
  </si>
  <si>
    <t>mês</t>
  </si>
  <si>
    <t>Equipe topográfica para serviços simples de locação e nivelamento (incluindo equipamento, transporte e profissionais nivel médio)</t>
  </si>
  <si>
    <t>3.4</t>
  </si>
  <si>
    <t>SUB-TOTAL ITEM 2.0</t>
  </si>
  <si>
    <t>SUB-TOTAL ITEM 3.0</t>
  </si>
  <si>
    <t>m³</t>
  </si>
  <si>
    <t>COMP-01</t>
  </si>
  <si>
    <t>COMPOSIÇÃO DE CUSTO UNITÁRIO</t>
  </si>
  <si>
    <t>REFERÊNCIA</t>
  </si>
  <si>
    <t>LEIS SOCIAIS (HORA)</t>
  </si>
  <si>
    <t>SERVIÇO:</t>
  </si>
  <si>
    <t>UNIDADE:</t>
  </si>
  <si>
    <t>A - Mão de Obra</t>
  </si>
  <si>
    <t>Item</t>
  </si>
  <si>
    <t>Código</t>
  </si>
  <si>
    <t>Referência</t>
  </si>
  <si>
    <t>Discriminação</t>
  </si>
  <si>
    <t>Unidade</t>
  </si>
  <si>
    <t>Preço por Unidade</t>
  </si>
  <si>
    <t>Fator de Utilização</t>
  </si>
  <si>
    <t>Custo</t>
  </si>
  <si>
    <t>01</t>
  </si>
  <si>
    <t>H</t>
  </si>
  <si>
    <t>02</t>
  </si>
  <si>
    <t>SERVENTE (AUXILIAR DE OBRAS - SINDUSCON) (LABOR)</t>
  </si>
  <si>
    <t>A - Custo Total de Mão de Obra:</t>
  </si>
  <si>
    <t>B - Custo Total de Equipamentos:</t>
  </si>
  <si>
    <t>04</t>
  </si>
  <si>
    <t>C - Custo Total de Materiais:</t>
  </si>
  <si>
    <t>D - Custo Total de Outros:</t>
  </si>
  <si>
    <t>Resumo da Composição do Custo Unitário</t>
  </si>
  <si>
    <t>Descrição</t>
  </si>
  <si>
    <t>A</t>
  </si>
  <si>
    <t>Mão de Obra</t>
  </si>
  <si>
    <t>[transportar subtotal A]</t>
  </si>
  <si>
    <t>A1</t>
  </si>
  <si>
    <t>Encargos Sociais (já incluídos)</t>
  </si>
  <si>
    <t>B</t>
  </si>
  <si>
    <t>Equipamentos</t>
  </si>
  <si>
    <t>[transportar subtotal B]</t>
  </si>
  <si>
    <t>C</t>
  </si>
  <si>
    <t>Materiais</t>
  </si>
  <si>
    <t>[transportar subtotal C]</t>
  </si>
  <si>
    <t>D</t>
  </si>
  <si>
    <t>[transportar subtotal D]</t>
  </si>
  <si>
    <t>Somatório ( A+B+C+D) :</t>
  </si>
  <si>
    <t>03</t>
  </si>
  <si>
    <t xml:space="preserve">Meio-fio de concreto pré-moldado com dimensões de 15x12x30x100 cm , rejuntados com argamassa de cimento e areia no traço 1:3 </t>
  </si>
  <si>
    <t>DEMOLIÇÕES E RETIRADAS</t>
  </si>
  <si>
    <t>Retirada de grades, gradis, alambrados, cercas e portões</t>
  </si>
  <si>
    <t>Demolição manual de concreto armado (EMOP 05.001.033)</t>
  </si>
  <si>
    <t>GRAMADO</t>
  </si>
  <si>
    <t>Fornecimento e plantio de grama em placas tipo esmeralda, inclusive fornecimento de terra vegetal</t>
  </si>
  <si>
    <t>ALAMBRADO</t>
  </si>
  <si>
    <t>SUB-TOTAL ITEM 4.0</t>
  </si>
  <si>
    <t>4.0</t>
  </si>
  <si>
    <t>4.1</t>
  </si>
  <si>
    <t>4.3</t>
  </si>
  <si>
    <t>Alambrado c/ tela losangular de arame fio 12 malha 2" revest. em PVC com tubo de ferro galvanizado vertical de 2 1/2" e horizontal de 1" incl. portão, pintados com esmalte sobre fundo anticorrosivo</t>
  </si>
  <si>
    <t>Escavação manual em material de 1a. categoria, até 1.50 m de profundidade</t>
  </si>
  <si>
    <t>Fornecimento, preparo e aplicação de concreto Fck=25 MPa (brita 1 e 2) - (5% de perdas já incluído no custo)</t>
  </si>
  <si>
    <t>SINAPI</t>
  </si>
  <si>
    <t>Rede de proteção em nylon malha 10x10 cm para proteção de quadra de esportes</t>
  </si>
  <si>
    <t>Blocos pré-moldados de concreto tipo pavi-s ou equivalente, espessura de 6 cm e resistência a compressão mínima de 35MPa, assentados sobre colchão de pó de pedra na espessura de 10 cm</t>
  </si>
  <si>
    <t>5.0</t>
  </si>
  <si>
    <t>5.1</t>
  </si>
  <si>
    <t>5.2</t>
  </si>
  <si>
    <t>6.0</t>
  </si>
  <si>
    <t>PAISAGISMO</t>
  </si>
  <si>
    <t>Banco de concreto armado aparente Fck=15 MPa, com apoios de concreto, largura de 45cm, espessura de 7cm e altura de 45cm</t>
  </si>
  <si>
    <t>7.0</t>
  </si>
  <si>
    <t>7.1</t>
  </si>
  <si>
    <t>7.2</t>
  </si>
  <si>
    <t>SERVIÇOS FINAIS</t>
  </si>
  <si>
    <t>Limpeza geral de obras (quadras, praças e jardins)</t>
  </si>
  <si>
    <t>Placa para inauguração de obra em alumínio polido e=4mm, dimensões 40 x 50 cm, gravação em baixo relevo, inclusive pintura e fixação</t>
  </si>
  <si>
    <t>Retirada de grama sintética</t>
  </si>
  <si>
    <t>Passeio de cimentado camurçado com argamassa de cimento e areia no traço 1:3 esp. 1.5cm, e lastro de concreto com 8cm de espessura, inclusive preparo de caixa</t>
  </si>
  <si>
    <t>Fornecimento e assentamento de ladrilho hidráulico pastilhado, vermelho, dim. 20x20 cm, esp. 1.5cm, assentado com pasta de cimento colante, exclusive regularização e lastro</t>
  </si>
  <si>
    <t>4.2</t>
  </si>
  <si>
    <t>4.4</t>
  </si>
  <si>
    <t>Retirada de poste de madeira</t>
  </si>
  <si>
    <t>MURO DE CONTENÇÃO</t>
  </si>
  <si>
    <t>Escavação mecânica em material de 1a. Categoria</t>
  </si>
  <si>
    <t>Muro de arrimo de concreto ciclópico com aterro na parte posterior, inclusive forma de madeira e dreno de brita</t>
  </si>
  <si>
    <t>4.5</t>
  </si>
  <si>
    <t>4.6</t>
  </si>
  <si>
    <t>4.7</t>
  </si>
  <si>
    <t>6.1</t>
  </si>
  <si>
    <t>6.2</t>
  </si>
  <si>
    <t>6.3</t>
  </si>
  <si>
    <t>7.3</t>
  </si>
  <si>
    <t>7.4</t>
  </si>
  <si>
    <t>8.0</t>
  </si>
  <si>
    <t>Guarda corpo de tubo de ferro galvanizado, diâm. 3" e 2", h=0.8 m inclusive pintura a óleo ou esmalte</t>
  </si>
  <si>
    <t>PREÇO UNIT. (R$) COM BDI 33,25%</t>
  </si>
  <si>
    <t>VALOR TOTAL DO ORÇAMENTO COM B.D.I. (33,25%)</t>
  </si>
  <si>
    <t xml:space="preserve">  </t>
  </si>
  <si>
    <t>Placa de obra nas dimensões de 2.0 x 4.0 m, padrão DER</t>
  </si>
  <si>
    <t>Arame galvanizado 12 BWG (0.048 kg/m)</t>
  </si>
  <si>
    <t>Engenheira Civil</t>
  </si>
  <si>
    <t>COMP-02</t>
  </si>
  <si>
    <t>Poste de concreto DT com comprimento nominal de 9 m, carga nominal de 300 dan, engastamento base concretada com 1 m de concreto e 0,5 m de solo, fornecimento e instalação</t>
  </si>
  <si>
    <t>unid</t>
  </si>
  <si>
    <t>PEDREIRO - (OFICIAL - SINDUSCON) (LABOR)</t>
  </si>
  <si>
    <t>B – Equipamentos</t>
  </si>
  <si>
    <t>C – Materiais</t>
  </si>
  <si>
    <t>GUINDAUTO HIDRÁULICO, CAPACIDADE MÁXIMA DE CARGA 6200 KG, MOMENTO MÁXIMO DE CARGA 11,7 TM, ALCANCE MÁXIMO HORIZONTAL 9,70 M, INCLUSIVE CAMINHÃO TOCO
PBT 16.000 KG, POTÊNCIA DE 189 CV - CHP DIURNO. AF_06/2014</t>
  </si>
  <si>
    <t>CHP</t>
  </si>
  <si>
    <t xml:space="preserve"> Poste de concreto armado de seção duplo T, extensão de 9,00 m, resistência de 300 a 400 dan, tipo b ou d</t>
  </si>
  <si>
    <t>D – Outros</t>
  </si>
  <si>
    <t>Outros</t>
  </si>
  <si>
    <t>Preço Unitário :</t>
  </si>
  <si>
    <t>_________________________________________________</t>
  </si>
  <si>
    <t>Glícia Helena Krause Corteletti</t>
  </si>
  <si>
    <t>ENG. CIVIL CREA ES-040576/D</t>
  </si>
  <si>
    <t>PRÓPRIA</t>
  </si>
  <si>
    <t xml:space="preserve">Trave de campo de futebol 7,32x2,44 em tubo de aço galvanizado DN100, inclusive pintura com esmalte sintético em 2 demãos e fundo anticorrosivo em 1 demão </t>
  </si>
  <si>
    <t>UND</t>
  </si>
  <si>
    <t>A - SERVIÇOS</t>
  </si>
  <si>
    <t>Reaterro apiloado de cavas de fundação, em camadas de 20 cm</t>
  </si>
  <si>
    <t xml:space="preserve">Tubo de aço galvanizado, inclusive conexões, diâm. 100mm(4") </t>
  </si>
  <si>
    <t>05</t>
  </si>
  <si>
    <t>Pintura sobre metal, aplicação manual, com duas demãos de tinta esmalte sintético, referência Suvinil, Coral ou Metalatex, inclusive uma demão de fundo anticorrosivo</t>
  </si>
  <si>
    <t>Portão de ferro de correr em barra chata, inclusive chumbamento</t>
  </si>
  <si>
    <t>Portão de ferro de abrir em barra chata, inclusive chumbamento</t>
  </si>
  <si>
    <t>VESTIÁRIO</t>
  </si>
  <si>
    <t>9.0</t>
  </si>
  <si>
    <t>9.1</t>
  </si>
  <si>
    <t>9.2</t>
  </si>
  <si>
    <t>SUB-TOTAL ITEM 5.0</t>
  </si>
  <si>
    <t>SUB-TOTAL ITEM 6.0</t>
  </si>
  <si>
    <t>SUB-TOTAL ITEM 7.0</t>
  </si>
  <si>
    <t>SUB-TOTAL ITEM 8.0</t>
  </si>
  <si>
    <t>SUB-TOTAL ITEM 9.0</t>
  </si>
  <si>
    <t>COMP-03</t>
  </si>
  <si>
    <t>DER</t>
  </si>
  <si>
    <t xml:space="preserve">AJUDANTE (AJUDANTE PRATICO - SINDUSCON) </t>
  </si>
  <si>
    <t xml:space="preserve">PEDREIRO (OFICIAL - SINDUSCON) </t>
  </si>
  <si>
    <t>MERCADO</t>
  </si>
  <si>
    <t>Adesivo estrutural a base de resina epoxi, bicomponente, pastoso (tixotropico)</t>
  </si>
  <si>
    <t>KG</t>
  </si>
  <si>
    <t>Categoria</t>
  </si>
  <si>
    <t>Descrição do Insumo</t>
  </si>
  <si>
    <t>Und</t>
  </si>
  <si>
    <t>Nº de Preços</t>
  </si>
  <si>
    <t>Preço Médio</t>
  </si>
  <si>
    <t>Mercado</t>
  </si>
  <si>
    <t>Fornecedor</t>
  </si>
  <si>
    <t>CNPJ</t>
  </si>
  <si>
    <t>Contato/Telefone/Email</t>
  </si>
  <si>
    <t>Preço</t>
  </si>
  <si>
    <t>Considerado</t>
  </si>
  <si>
    <t>Obs</t>
  </si>
  <si>
    <t>sim</t>
  </si>
  <si>
    <t>MAXGRASS GRAMA SINTÉTICA - Bom Jesus dos Perdões - SP</t>
  </si>
  <si>
    <t>04.758.104/0001-10</t>
  </si>
  <si>
    <t>(15) 3521-1819 - atendimento2@maxgrass.com.br</t>
  </si>
  <si>
    <t>MAPA DE COTAÇÃO 01</t>
  </si>
  <si>
    <t>CREA-ES 040576/D</t>
  </si>
  <si>
    <t>CPU</t>
  </si>
  <si>
    <t>4.8</t>
  </si>
  <si>
    <t>4.9</t>
  </si>
  <si>
    <t>MERC-01</t>
  </si>
  <si>
    <t>Merc-01</t>
  </si>
  <si>
    <t>GTX GRAMADOS SINTÉTICOS LTDA-ME</t>
  </si>
  <si>
    <t>15.114.886/0001-71</t>
  </si>
  <si>
    <t xml:space="preserve">(11) 4032-0085 - vendas2@gramassinteticas.com.br </t>
  </si>
  <si>
    <t>COMP-04</t>
  </si>
  <si>
    <t>Lixamento de parede com pintura antiga PVA para recebimento de nova camada de tinta</t>
  </si>
  <si>
    <t>Pintura em paredes e forros, aplicação manual, com três demão de tinta látex acrílico premium, referência Coral e Metalatex, inclusive uma demão de liquido selador acrílico, referência Suvinil, Coral ou Metalatex ou equivalente</t>
  </si>
  <si>
    <t>8.1</t>
  </si>
  <si>
    <t>8.2</t>
  </si>
  <si>
    <t xml:space="preserve">COMP-02 </t>
  </si>
  <si>
    <t>Pintura com tinta esmalte sintético, marcas de referência Suvinil, Coral ou Metalatex, a duas demãos, inclusive fundo anticorrosivo a uma demão, em metal</t>
  </si>
  <si>
    <t>9.3</t>
  </si>
  <si>
    <t>Rede para futebol de salão</t>
  </si>
  <si>
    <t>7.5</t>
  </si>
  <si>
    <t>7.6</t>
  </si>
  <si>
    <t>5º MÊS</t>
  </si>
  <si>
    <t>6º MÊS</t>
  </si>
  <si>
    <t>Mundial Gramas - Cotia - SP</t>
  </si>
  <si>
    <t>44.530.516/0001-13</t>
  </si>
  <si>
    <t xml:space="preserve"> (11) 98341-9740 - www.mundialgramas.com.br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</si>
  <si>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</si>
  <si>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3.5</t>
  </si>
  <si>
    <t>Transporte de volume de solo escavado para reaterro e aterro do muro</t>
  </si>
  <si>
    <t>Tubo de PVC rígido soldável marrom, DN 60mm (2"), inclusive conexões</t>
  </si>
  <si>
    <t>3.3</t>
  </si>
  <si>
    <t>3.6</t>
  </si>
  <si>
    <t>Cobertura nova de telhas de alumínio trapezoidal, H = 8 cm, esp. 0.5mm, inclusive acessórios de fixação</t>
  </si>
  <si>
    <t>7.7</t>
  </si>
  <si>
    <t>Remoção de cobertura em telha metálica, exclusive estrutura</t>
  </si>
  <si>
    <t>2.4</t>
  </si>
  <si>
    <t xml:space="preserve"> REFORMA E MELHORIAS DO CAMPO BOM DE BOLA I E CONSTRUÇÃO DE MURO DE CONTENÇÃO  - BAIRRO RECANTO DOS POETAS, LARANJA DA TERRA/ES</t>
  </si>
  <si>
    <t xml:space="preserve">DATA BASE: DER-ES EDIFICAÇÕES - MARÇO/2024                              SEM DESONERAÇÃO                                            BDI: 33,25%     </t>
  </si>
  <si>
    <t>DATA BASE: MAR/2023</t>
  </si>
  <si>
    <t>DATA BASE: MAR/2024</t>
  </si>
  <si>
    <t>Data Base: MAR/2024</t>
  </si>
  <si>
    <t>Laranja da Terra/ES, 05 de junho de 2024.</t>
  </si>
  <si>
    <t>8.3</t>
  </si>
  <si>
    <t>Porta em madeira de lei tipo angelim pedra ou equiv.c/enchimento em madeira 1a.qualidade esp. 30mm p/ pintura, inclusive alizares, dobradiças e fechadura externa em latão cromado LaFonte ou equiv., exclusive marco, nas dim.: 0.80 x 2.10 m</t>
  </si>
  <si>
    <t>Retirada de portas e janelas de madeira, inclusive batentes</t>
  </si>
  <si>
    <t>2.5</t>
  </si>
  <si>
    <t>7.8</t>
  </si>
  <si>
    <t>Grama sintética 40mm</t>
  </si>
  <si>
    <t xml:space="preserve">REMOÇÃO DE GRAMA SINTÉTICA </t>
  </si>
  <si>
    <t>FORNECIMENTO E INSTALAÇÃO DE GRAMA SINTÉTICA EM CAMPO SOCIETY 40 MM</t>
  </si>
  <si>
    <t>Fornecimento e instalação de grama sintética em campo society 40 mm</t>
  </si>
  <si>
    <t>Fôrma de tábua de madeira de 2.5 x 30.0 cm para fundações, levando-se em conta a utilização 5 vezes (incluido o material, corte, montagem, escoramento e desforma)</t>
  </si>
  <si>
    <t>1ª MEDIÇÃO</t>
  </si>
  <si>
    <t>INÍCIO:</t>
  </si>
  <si>
    <t xml:space="preserve">FIM: </t>
  </si>
  <si>
    <t>QUANTIDADE</t>
  </si>
  <si>
    <t>Restante a pagar após 1 medição</t>
  </si>
  <si>
    <t>___________________________________________</t>
  </si>
  <si>
    <t>Johnatan Lawers</t>
  </si>
  <si>
    <t>Engenheiro Civil</t>
  </si>
  <si>
    <t>CREA ES-043525/D</t>
  </si>
  <si>
    <r>
      <rPr>
        <b/>
        <sz val="10"/>
        <color theme="1"/>
        <rFont val="Arial"/>
        <family val="2"/>
      </rPr>
      <t>Observação:</t>
    </r>
    <r>
      <rPr>
        <sz val="10"/>
        <color theme="1"/>
        <rFont val="Arial"/>
        <family val="2"/>
      </rPr>
      <t xml:space="preserve"> Nos itens 2.1;  2.2 e 2.4  foi medido esse valor executado apresentado na medição como quantitativo necessário do serviço e não o planilhado inicialmente.</t>
    </r>
    <r>
      <rPr>
        <b/>
        <sz val="12"/>
        <color theme="1"/>
        <rFont val="Arial"/>
        <family val="2"/>
      </rPr>
      <t xml:space="preserve">
</t>
    </r>
  </si>
  <si>
    <t>Laranja da Terra/ES, 28 de outubro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</si>
</sst>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  <numFmt numFmtId="166" formatCode="&quot;R$&quot;#,##0.00"/>
    <numFmt numFmtId="167" formatCode="_(* #,##0.00_);_(* \(#,##0.00\);_(* \-??_);_(@_)"/>
    <numFmt numFmtId="168" formatCode="_(* #,##0.0000_);_(* \(#,##0.0000\);_(* \-??_);_(@_)"/>
  </numFmts>
  <fonts count="3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u/>
      <sz val="12.65"/>
      <color indexed="12"/>
      <name val="Calibri"/>
      <family val="2"/>
    </font>
    <font>
      <i/>
      <sz val="9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hadow/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hadow/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0"/>
      <name val="Alien Encounters"/>
    </font>
    <font>
      <b/>
      <shadow/>
      <sz val="1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hadow/>
      <sz val="14"/>
      <name val="Arial"/>
      <family val="2"/>
    </font>
    <font>
      <b/>
      <shadow/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hadow/>
      <sz val="8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3"/>
      </patternFill>
    </fill>
    <fill>
      <patternFill patternType="solid">
        <fgColor theme="0" tint="-0.14999847407452621"/>
        <bgColor indexed="23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</cellStyleXfs>
  <cellXfs count="397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/>
    <xf numFmtId="4" fontId="5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4" fontId="5" fillId="2" borderId="0" xfId="0" applyNumberFormat="1" applyFont="1" applyFill="1"/>
    <xf numFmtId="0" fontId="9" fillId="4" borderId="9" xfId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/>
    </xf>
    <xf numFmtId="0" fontId="5" fillId="5" borderId="0" xfId="0" applyFont="1" applyFill="1"/>
    <xf numFmtId="0" fontId="5" fillId="6" borderId="0" xfId="0" applyFont="1" applyFill="1"/>
    <xf numFmtId="0" fontId="5" fillId="7" borderId="0" xfId="0" applyFont="1" applyFill="1"/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4" fontId="16" fillId="7" borderId="1" xfId="0" applyNumberFormat="1" applyFont="1" applyFill="1" applyBorder="1" applyAlignment="1">
      <alignment horizontal="center" vertical="center"/>
    </xf>
    <xf numFmtId="4" fontId="5" fillId="6" borderId="0" xfId="0" applyNumberFormat="1" applyFont="1" applyFill="1"/>
    <xf numFmtId="0" fontId="5" fillId="8" borderId="0" xfId="0" applyFont="1" applyFill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/>
    <xf numFmtId="166" fontId="13" fillId="0" borderId="1" xfId="0" applyNumberFormat="1" applyFont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4" borderId="18" xfId="1" applyFont="1" applyFill="1" applyBorder="1" applyAlignment="1" applyProtection="1">
      <alignment horizontal="center" vertical="center" wrapText="1"/>
    </xf>
    <xf numFmtId="0" fontId="9" fillId="4" borderId="16" xfId="1" applyFont="1" applyFill="1" applyBorder="1" applyAlignment="1" applyProtection="1">
      <alignment horizontal="center" vertical="center" wrapText="1"/>
    </xf>
    <xf numFmtId="4" fontId="10" fillId="5" borderId="23" xfId="0" applyNumberFormat="1" applyFont="1" applyFill="1" applyBorder="1" applyAlignment="1">
      <alignment horizontal="center" vertical="center" wrapText="1"/>
    </xf>
    <xf numFmtId="0" fontId="16" fillId="7" borderId="22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64" fontId="13" fillId="0" borderId="23" xfId="2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4" fontId="13" fillId="7" borderId="1" xfId="0" applyNumberFormat="1" applyFont="1" applyFill="1" applyBorder="1" applyAlignment="1">
      <alignment horizontal="center" vertical="center"/>
    </xf>
    <xf numFmtId="0" fontId="17" fillId="4" borderId="9" xfId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5" fillId="0" borderId="0" xfId="0" applyNumberFormat="1" applyFont="1"/>
    <xf numFmtId="4" fontId="16" fillId="0" borderId="1" xfId="0" applyNumberFormat="1" applyFont="1" applyBorder="1" applyAlignment="1">
      <alignment horizontal="center" vertical="center"/>
    </xf>
    <xf numFmtId="0" fontId="18" fillId="7" borderId="1" xfId="0" applyFont="1" applyFill="1" applyBorder="1" applyAlignment="1">
      <alignment horizontal="center" wrapText="1"/>
    </xf>
    <xf numFmtId="166" fontId="18" fillId="0" borderId="23" xfId="2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6" fontId="16" fillId="0" borderId="27" xfId="0" applyNumberFormat="1" applyFont="1" applyBorder="1" applyAlignment="1">
      <alignment horizontal="center" vertical="center"/>
    </xf>
    <xf numFmtId="2" fontId="16" fillId="0" borderId="27" xfId="0" applyNumberFormat="1" applyFont="1" applyBorder="1" applyAlignment="1">
      <alignment horizontal="center" vertical="center"/>
    </xf>
    <xf numFmtId="4" fontId="13" fillId="0" borderId="27" xfId="0" applyNumberFormat="1" applyFont="1" applyBorder="1" applyAlignment="1">
      <alignment horizontal="center" vertical="center"/>
    </xf>
    <xf numFmtId="4" fontId="16" fillId="0" borderId="27" xfId="0" applyNumberFormat="1" applyFont="1" applyBorder="1" applyAlignment="1">
      <alignment horizontal="center" vertical="center"/>
    </xf>
    <xf numFmtId="10" fontId="11" fillId="9" borderId="3" xfId="0" applyNumberFormat="1" applyFont="1" applyFill="1" applyBorder="1" applyAlignment="1">
      <alignment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right" vertical="center" wrapText="1"/>
    </xf>
    <xf numFmtId="4" fontId="13" fillId="4" borderId="4" xfId="0" applyNumberFormat="1" applyFont="1" applyFill="1" applyBorder="1" applyAlignment="1">
      <alignment horizontal="center" vertical="center"/>
    </xf>
    <xf numFmtId="2" fontId="17" fillId="4" borderId="4" xfId="2" applyNumberFormat="1" applyFont="1" applyFill="1" applyBorder="1" applyAlignment="1">
      <alignment horizontal="center" vertical="center"/>
    </xf>
    <xf numFmtId="166" fontId="18" fillId="4" borderId="20" xfId="2" applyNumberFormat="1" applyFont="1" applyFill="1" applyBorder="1" applyAlignment="1">
      <alignment horizontal="center" vertical="center"/>
    </xf>
    <xf numFmtId="4" fontId="10" fillId="7" borderId="29" xfId="0" applyNumberFormat="1" applyFont="1" applyFill="1" applyBorder="1" applyAlignment="1">
      <alignment horizontal="center" vertical="center"/>
    </xf>
    <xf numFmtId="2" fontId="17" fillId="0" borderId="29" xfId="2" applyNumberFormat="1" applyFont="1" applyFill="1" applyBorder="1" applyAlignment="1">
      <alignment horizontal="center" vertical="center"/>
    </xf>
    <xf numFmtId="2" fontId="17" fillId="7" borderId="29" xfId="2" applyNumberFormat="1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3" fillId="0" borderId="0" xfId="0" applyFont="1"/>
    <xf numFmtId="0" fontId="22" fillId="3" borderId="0" xfId="0" applyFont="1" applyFill="1" applyAlignment="1">
      <alignment horizontal="center"/>
    </xf>
    <xf numFmtId="0" fontId="19" fillId="4" borderId="12" xfId="0" applyFont="1" applyFill="1" applyBorder="1" applyAlignment="1">
      <alignment vertical="center"/>
    </xf>
    <xf numFmtId="0" fontId="19" fillId="4" borderId="9" xfId="0" applyFont="1" applyFill="1" applyBorder="1" applyAlignment="1">
      <alignment vertical="center"/>
    </xf>
    <xf numFmtId="0" fontId="19" fillId="4" borderId="16" xfId="0" applyFont="1" applyFill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4" fontId="17" fillId="0" borderId="23" xfId="0" applyNumberFormat="1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167" fontId="17" fillId="4" borderId="23" xfId="0" applyNumberFormat="1" applyFont="1" applyFill="1" applyBorder="1" applyAlignment="1">
      <alignment horizontal="center" vertical="center"/>
    </xf>
    <xf numFmtId="167" fontId="17" fillId="4" borderId="1" xfId="0" applyNumberFormat="1" applyFont="1" applyFill="1" applyBorder="1" applyAlignment="1">
      <alignment horizontal="center" vertical="center" wrapText="1"/>
    </xf>
    <xf numFmtId="167" fontId="17" fillId="4" borderId="1" xfId="0" applyNumberFormat="1" applyFont="1" applyFill="1" applyBorder="1" applyAlignment="1">
      <alignment horizontal="center" vertical="center"/>
    </xf>
    <xf numFmtId="167" fontId="10" fillId="12" borderId="23" xfId="0" applyNumberFormat="1" applyFont="1" applyFill="1" applyBorder="1" applyAlignment="1">
      <alignment horizontal="center" vertical="center"/>
    </xf>
    <xf numFmtId="167" fontId="10" fillId="13" borderId="23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4" fillId="0" borderId="29" xfId="0" applyFont="1" applyBorder="1" applyAlignment="1">
      <alignment horizontal="left" vertical="center" wrapText="1"/>
    </xf>
    <xf numFmtId="10" fontId="24" fillId="0" borderId="23" xfId="0" applyNumberFormat="1" applyFont="1" applyBorder="1" applyAlignment="1">
      <alignment vertical="center" wrapText="1"/>
    </xf>
    <xf numFmtId="4" fontId="29" fillId="0" borderId="23" xfId="0" applyNumberFormat="1" applyFont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2" xfId="0" quotePrefix="1" applyFont="1" applyFill="1" applyBorder="1" applyAlignment="1">
      <alignment horizontal="center" vertical="center"/>
    </xf>
    <xf numFmtId="0" fontId="0" fillId="0" borderId="1" xfId="0" applyBorder="1"/>
    <xf numFmtId="0" fontId="29" fillId="4" borderId="1" xfId="0" applyFont="1" applyFill="1" applyBorder="1" applyAlignment="1">
      <alignment horizontal="center" vertical="center"/>
    </xf>
    <xf numFmtId="167" fontId="12" fillId="4" borderId="1" xfId="0" applyNumberFormat="1" applyFont="1" applyFill="1" applyBorder="1" applyAlignment="1">
      <alignment horizontal="center" vertical="center"/>
    </xf>
    <xf numFmtId="167" fontId="12" fillId="4" borderId="23" xfId="0" applyNumberFormat="1" applyFont="1" applyFill="1" applyBorder="1" applyAlignment="1">
      <alignment horizontal="center" vertical="center"/>
    </xf>
    <xf numFmtId="167" fontId="12" fillId="4" borderId="22" xfId="0" applyNumberFormat="1" applyFont="1" applyFill="1" applyBorder="1" applyAlignment="1">
      <alignment horizontal="center" vertical="center"/>
    </xf>
    <xf numFmtId="167" fontId="12" fillId="4" borderId="22" xfId="0" quotePrefix="1" applyNumberFormat="1" applyFont="1" applyFill="1" applyBorder="1" applyAlignment="1">
      <alignment horizontal="center" vertical="center"/>
    </xf>
    <xf numFmtId="0" fontId="29" fillId="4" borderId="1" xfId="0" quotePrefix="1" applyFont="1" applyFill="1" applyBorder="1" applyAlignment="1">
      <alignment horizontal="center" vertical="center" wrapText="1"/>
    </xf>
    <xf numFmtId="167" fontId="29" fillId="4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left" vertical="top" wrapText="1"/>
    </xf>
    <xf numFmtId="167" fontId="29" fillId="4" borderId="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right" vertical="center" wrapText="1"/>
    </xf>
    <xf numFmtId="2" fontId="29" fillId="4" borderId="1" xfId="0" applyNumberFormat="1" applyFont="1" applyFill="1" applyBorder="1" applyAlignment="1">
      <alignment horizontal="right" vertical="center" wrapText="1"/>
    </xf>
    <xf numFmtId="1" fontId="17" fillId="4" borderId="1" xfId="0" quotePrefix="1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168" fontId="17" fillId="4" borderId="1" xfId="0" applyNumberFormat="1" applyFont="1" applyFill="1" applyBorder="1" applyAlignment="1">
      <alignment horizontal="center" vertical="center"/>
    </xf>
    <xf numFmtId="1" fontId="29" fillId="4" borderId="1" xfId="0" quotePrefix="1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168" fontId="29" fillId="4" borderId="1" xfId="0" applyNumberFormat="1" applyFont="1" applyFill="1" applyBorder="1" applyAlignment="1">
      <alignment horizontal="center" vertical="center"/>
    </xf>
    <xf numFmtId="167" fontId="12" fillId="5" borderId="2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164" fontId="31" fillId="0" borderId="0" xfId="2" applyFont="1" applyFill="1" applyBorder="1" applyAlignment="1">
      <alignment horizontal="right" vertical="center"/>
    </xf>
    <xf numFmtId="164" fontId="31" fillId="0" borderId="0" xfId="2" applyFont="1" applyFill="1" applyBorder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wrapText="1"/>
    </xf>
    <xf numFmtId="0" fontId="33" fillId="0" borderId="1" xfId="0" applyFont="1" applyBorder="1" applyAlignment="1">
      <alignment vertical="center" wrapText="1"/>
    </xf>
    <xf numFmtId="0" fontId="33" fillId="0" borderId="29" xfId="0" applyFont="1" applyBorder="1" applyAlignment="1">
      <alignment horizontal="left" vertical="center" wrapText="1"/>
    </xf>
    <xf numFmtId="10" fontId="33" fillId="0" borderId="23" xfId="0" applyNumberFormat="1" applyFont="1" applyBorder="1" applyAlignment="1">
      <alignment vertical="center" wrapText="1"/>
    </xf>
    <xf numFmtId="0" fontId="12" fillId="0" borderId="22" xfId="0" quotePrefix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wrapText="1"/>
    </xf>
    <xf numFmtId="2" fontId="12" fillId="4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7" fillId="4" borderId="23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2" fontId="17" fillId="0" borderId="1" xfId="2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29" fillId="4" borderId="1" xfId="0" quotePrefix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left" vertical="center"/>
    </xf>
    <xf numFmtId="2" fontId="29" fillId="4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5" fillId="0" borderId="9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0" fillId="0" borderId="6" xfId="0" applyBorder="1"/>
    <xf numFmtId="0" fontId="10" fillId="6" borderId="22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35" fillId="7" borderId="1" xfId="0" applyFont="1" applyFill="1" applyBorder="1" applyAlignment="1">
      <alignment horizontal="center"/>
    </xf>
    <xf numFmtId="0" fontId="35" fillId="7" borderId="23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2" fontId="12" fillId="0" borderId="27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6" fillId="0" borderId="0" xfId="0" applyFont="1"/>
    <xf numFmtId="0" fontId="13" fillId="0" borderId="1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/>
    </xf>
    <xf numFmtId="166" fontId="13" fillId="0" borderId="38" xfId="0" applyNumberFormat="1" applyFont="1" applyBorder="1" applyAlignment="1">
      <alignment horizontal="center" vertical="center"/>
    </xf>
    <xf numFmtId="2" fontId="13" fillId="0" borderId="38" xfId="0" applyNumberFormat="1" applyFont="1" applyBorder="1" applyAlignment="1">
      <alignment horizontal="center" vertical="center"/>
    </xf>
    <xf numFmtId="4" fontId="13" fillId="0" borderId="38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166" fontId="13" fillId="0" borderId="40" xfId="0" applyNumberFormat="1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4" fontId="13" fillId="0" borderId="40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0" xfId="0" applyFont="1" applyBorder="1"/>
    <xf numFmtId="0" fontId="5" fillId="0" borderId="12" xfId="0" applyFont="1" applyBorder="1"/>
    <xf numFmtId="165" fontId="5" fillId="0" borderId="1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165" fontId="5" fillId="0" borderId="4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3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 wrapText="1"/>
    </xf>
    <xf numFmtId="2" fontId="13" fillId="0" borderId="40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4" fontId="17" fillId="0" borderId="29" xfId="0" applyNumberFormat="1" applyFont="1" applyBorder="1" applyAlignment="1">
      <alignment horizontal="center" vertical="center"/>
    </xf>
    <xf numFmtId="4" fontId="17" fillId="0" borderId="24" xfId="0" applyNumberFormat="1" applyFont="1" applyBorder="1" applyAlignment="1">
      <alignment horizontal="center" vertical="center"/>
    </xf>
    <xf numFmtId="0" fontId="5" fillId="0" borderId="29" xfId="0" applyFont="1" applyBorder="1"/>
    <xf numFmtId="4" fontId="17" fillId="0" borderId="12" xfId="0" applyNumberFormat="1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4" fontId="10" fillId="0" borderId="41" xfId="0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29" xfId="0" applyFont="1" applyBorder="1"/>
    <xf numFmtId="166" fontId="5" fillId="0" borderId="29" xfId="0" applyNumberFormat="1" applyFont="1" applyBorder="1"/>
    <xf numFmtId="165" fontId="5" fillId="0" borderId="1" xfId="0" applyNumberFormat="1" applyFont="1" applyBorder="1"/>
    <xf numFmtId="0" fontId="1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wrapText="1"/>
    </xf>
    <xf numFmtId="2" fontId="17" fillId="0" borderId="1" xfId="0" applyNumberFormat="1" applyFont="1" applyBorder="1" applyAlignment="1">
      <alignment horizontal="center" vertical="center"/>
    </xf>
    <xf numFmtId="0" fontId="13" fillId="0" borderId="29" xfId="0" applyFont="1" applyBorder="1" applyAlignment="1">
      <alignment horizontal="left" vertical="center" wrapText="1"/>
    </xf>
    <xf numFmtId="0" fontId="9" fillId="4" borderId="0" xfId="1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10" fillId="4" borderId="0" xfId="1" applyFont="1" applyFill="1" applyBorder="1" applyAlignment="1" applyProtection="1">
      <alignment horizontal="center" vertical="center" wrapText="1"/>
    </xf>
    <xf numFmtId="0" fontId="10" fillId="4" borderId="0" xfId="1" applyFont="1" applyFill="1" applyBorder="1" applyAlignment="1" applyProtection="1">
      <alignment horizontal="left" vertical="center" wrapText="1"/>
    </xf>
    <xf numFmtId="166" fontId="18" fillId="4" borderId="0" xfId="2" applyNumberFormat="1" applyFont="1" applyFill="1" applyBorder="1" applyAlignment="1">
      <alignment horizontal="center" vertical="center"/>
    </xf>
    <xf numFmtId="14" fontId="10" fillId="4" borderId="0" xfId="1" applyNumberFormat="1" applyFont="1" applyFill="1" applyBorder="1" applyAlignment="1" applyProtection="1">
      <alignment horizontal="center" vertical="center" wrapText="1"/>
    </xf>
    <xf numFmtId="166" fontId="18" fillId="7" borderId="29" xfId="2" applyNumberFormat="1" applyFont="1" applyFill="1" applyBorder="1" applyAlignment="1">
      <alignment horizontal="center" vertical="center"/>
    </xf>
    <xf numFmtId="166" fontId="18" fillId="7" borderId="1" xfId="2" applyNumberFormat="1" applyFont="1" applyFill="1" applyBorder="1" applyAlignment="1">
      <alignment horizontal="center" vertical="center"/>
    </xf>
    <xf numFmtId="165" fontId="16" fillId="7" borderId="29" xfId="0" applyNumberFormat="1" applyFont="1" applyFill="1" applyBorder="1" applyAlignment="1">
      <alignment horizontal="center" vertical="center"/>
    </xf>
    <xf numFmtId="165" fontId="16" fillId="7" borderId="1" xfId="0" applyNumberFormat="1" applyFont="1" applyFill="1" applyBorder="1" applyAlignment="1">
      <alignment horizontal="center" vertical="center"/>
    </xf>
    <xf numFmtId="164" fontId="13" fillId="4" borderId="29" xfId="2" applyFont="1" applyFill="1" applyBorder="1" applyAlignment="1">
      <alignment horizontal="right" vertical="center"/>
    </xf>
    <xf numFmtId="164" fontId="13" fillId="0" borderId="29" xfId="2" applyFont="1" applyFill="1" applyBorder="1" applyAlignment="1">
      <alignment horizontal="right" vertical="center"/>
    </xf>
    <xf numFmtId="166" fontId="18" fillId="0" borderId="29" xfId="2" applyNumberFormat="1" applyFont="1" applyFill="1" applyBorder="1" applyAlignment="1">
      <alignment horizontal="center" vertical="center"/>
    </xf>
    <xf numFmtId="166" fontId="18" fillId="4" borderId="4" xfId="2" applyNumberFormat="1" applyFont="1" applyFill="1" applyBorder="1" applyAlignment="1">
      <alignment horizontal="center" vertical="center"/>
    </xf>
    <xf numFmtId="166" fontId="11" fillId="9" borderId="2" xfId="0" applyNumberFormat="1" applyFont="1" applyFill="1" applyBorder="1" applyAlignment="1">
      <alignment horizontal="center" vertical="center"/>
    </xf>
    <xf numFmtId="166" fontId="18" fillId="0" borderId="1" xfId="2" applyNumberFormat="1" applyFont="1" applyFill="1" applyBorder="1" applyAlignment="1">
      <alignment horizontal="center" vertical="center"/>
    </xf>
    <xf numFmtId="166" fontId="18" fillId="4" borderId="1" xfId="2" applyNumberFormat="1" applyFont="1" applyFill="1" applyBorder="1" applyAlignment="1">
      <alignment horizontal="center" vertical="center"/>
    </xf>
    <xf numFmtId="166" fontId="11" fillId="9" borderId="1" xfId="0" applyNumberFormat="1" applyFont="1" applyFill="1" applyBorder="1" applyAlignment="1">
      <alignment horizontal="center" vertical="center"/>
    </xf>
    <xf numFmtId="165" fontId="16" fillId="0" borderId="23" xfId="2" applyNumberFormat="1" applyFont="1" applyBorder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164" fontId="13" fillId="0" borderId="23" xfId="2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10" fontId="1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horizontal="center" vertical="center"/>
    </xf>
    <xf numFmtId="0" fontId="14" fillId="5" borderId="29" xfId="1" applyFont="1" applyFill="1" applyBorder="1" applyAlignment="1" applyProtection="1">
      <alignment horizontal="center"/>
    </xf>
    <xf numFmtId="0" fontId="14" fillId="5" borderId="30" xfId="1" applyFont="1" applyFill="1" applyBorder="1" applyAlignment="1" applyProtection="1">
      <alignment horizontal="center"/>
    </xf>
    <xf numFmtId="0" fontId="10" fillId="4" borderId="19" xfId="1" applyFont="1" applyFill="1" applyBorder="1" applyAlignment="1" applyProtection="1">
      <alignment horizontal="center" vertical="center" wrapText="1"/>
    </xf>
    <xf numFmtId="0" fontId="10" fillId="4" borderId="4" xfId="1" applyFont="1" applyFill="1" applyBorder="1" applyAlignment="1" applyProtection="1">
      <alignment horizontal="center" vertical="center" wrapText="1"/>
    </xf>
    <xf numFmtId="0" fontId="10" fillId="4" borderId="20" xfId="1" applyFont="1" applyFill="1" applyBorder="1" applyAlignment="1" applyProtection="1">
      <alignment horizontal="center" vertical="center" wrapText="1"/>
    </xf>
    <xf numFmtId="0" fontId="9" fillId="4" borderId="21" xfId="1" applyFont="1" applyFill="1" applyBorder="1" applyAlignment="1" applyProtection="1">
      <alignment horizontal="center"/>
    </xf>
    <xf numFmtId="0" fontId="9" fillId="4" borderId="8" xfId="1" applyFont="1" applyFill="1" applyBorder="1" applyAlignment="1" applyProtection="1">
      <alignment horizontal="center"/>
    </xf>
    <xf numFmtId="0" fontId="21" fillId="0" borderId="29" xfId="0" applyFont="1" applyBorder="1" applyAlignment="1">
      <alignment horizontal="right" vertical="center" wrapText="1"/>
    </xf>
    <xf numFmtId="0" fontId="21" fillId="0" borderId="4" xfId="0" applyFont="1" applyBorder="1" applyAlignment="1">
      <alignment horizontal="right" vertical="center" wrapText="1"/>
    </xf>
    <xf numFmtId="0" fontId="21" fillId="0" borderId="30" xfId="0" applyFont="1" applyBorder="1" applyAlignment="1">
      <alignment horizontal="right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0" fillId="4" borderId="19" xfId="1" applyFont="1" applyFill="1" applyBorder="1" applyAlignment="1" applyProtection="1">
      <alignment horizontal="left" vertical="center" wrapText="1"/>
    </xf>
    <xf numFmtId="0" fontId="10" fillId="4" borderId="4" xfId="1" applyFont="1" applyFill="1" applyBorder="1" applyAlignment="1" applyProtection="1">
      <alignment horizontal="left" vertical="center" wrapText="1"/>
    </xf>
    <xf numFmtId="0" fontId="10" fillId="4" borderId="20" xfId="1" applyFont="1" applyFill="1" applyBorder="1" applyAlignment="1" applyProtection="1">
      <alignment horizontal="left" vertical="center" wrapText="1"/>
    </xf>
    <xf numFmtId="0" fontId="18" fillId="0" borderId="19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0" fontId="18" fillId="0" borderId="30" xfId="0" applyFont="1" applyBorder="1" applyAlignment="1">
      <alignment horizontal="right" vertical="center" wrapText="1"/>
    </xf>
    <xf numFmtId="0" fontId="9" fillId="4" borderId="5" xfId="1" applyFont="1" applyFill="1" applyBorder="1" applyAlignment="1" applyProtection="1">
      <alignment horizontal="center"/>
    </xf>
    <xf numFmtId="0" fontId="9" fillId="4" borderId="0" xfId="1" applyFont="1" applyFill="1" applyBorder="1" applyAlignment="1" applyProtection="1">
      <alignment horizontal="center"/>
    </xf>
    <xf numFmtId="0" fontId="9" fillId="4" borderId="6" xfId="1" applyFont="1" applyFill="1" applyBorder="1" applyAlignment="1" applyProtection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0" fontId="10" fillId="4" borderId="1" xfId="1" applyFont="1" applyFill="1" applyBorder="1" applyAlignment="1" applyProtection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5" fillId="4" borderId="31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4" fillId="5" borderId="19" xfId="1" applyFont="1" applyFill="1" applyBorder="1" applyAlignment="1" applyProtection="1">
      <alignment horizontal="center"/>
    </xf>
    <xf numFmtId="0" fontId="14" fillId="5" borderId="4" xfId="1" applyFont="1" applyFill="1" applyBorder="1" applyAlignment="1" applyProtection="1">
      <alignment horizontal="center"/>
    </xf>
    <xf numFmtId="0" fontId="11" fillId="9" borderId="2" xfId="0" applyFont="1" applyFill="1" applyBorder="1" applyAlignment="1">
      <alignment horizontal="right" vertical="center"/>
    </xf>
    <xf numFmtId="0" fontId="11" fillId="9" borderId="3" xfId="0" applyFont="1" applyFill="1" applyBorder="1" applyAlignment="1">
      <alignment horizontal="right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23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9" fillId="4" borderId="1" xfId="1" applyFont="1" applyFill="1" applyBorder="1" applyAlignment="1" applyProtection="1">
      <alignment horizontal="center"/>
    </xf>
    <xf numFmtId="0" fontId="10" fillId="4" borderId="1" xfId="1" applyFont="1" applyFill="1" applyBorder="1" applyAlignment="1" applyProtection="1">
      <alignment horizontal="center" vertical="center" wrapText="1"/>
    </xf>
    <xf numFmtId="0" fontId="14" fillId="5" borderId="1" xfId="1" applyFont="1" applyFill="1" applyBorder="1" applyAlignment="1" applyProtection="1">
      <alignment horizont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7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0" fillId="4" borderId="22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23" xfId="0" applyFont="1" applyFill="1" applyBorder="1" applyAlignment="1">
      <alignment horizontal="left" vertic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6" fillId="5" borderId="22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10" fillId="11" borderId="19" xfId="0" applyFont="1" applyFill="1" applyBorder="1" applyAlignment="1">
      <alignment horizontal="left" vertical="center"/>
    </xf>
    <xf numFmtId="0" fontId="10" fillId="11" borderId="4" xfId="0" applyFont="1" applyFill="1" applyBorder="1" applyAlignment="1">
      <alignment horizontal="left" vertical="center"/>
    </xf>
    <xf numFmtId="0" fontId="10" fillId="11" borderId="20" xfId="0" applyFont="1" applyFill="1" applyBorder="1" applyAlignment="1">
      <alignment horizontal="left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right" vertical="center" wrapText="1"/>
    </xf>
    <xf numFmtId="0" fontId="24" fillId="0" borderId="4" xfId="0" applyFont="1" applyBorder="1" applyAlignment="1">
      <alignment horizontal="right" vertical="center" wrapText="1"/>
    </xf>
    <xf numFmtId="0" fontId="24" fillId="0" borderId="30" xfId="0" applyFont="1" applyBorder="1" applyAlignment="1">
      <alignment horizontal="right" vertical="center" wrapText="1"/>
    </xf>
    <xf numFmtId="2" fontId="17" fillId="0" borderId="1" xfId="0" applyNumberFormat="1" applyFont="1" applyBorder="1" applyAlignment="1">
      <alignment horizontal="left" vertical="center" wrapText="1"/>
    </xf>
    <xf numFmtId="167" fontId="10" fillId="4" borderId="22" xfId="0" applyNumberFormat="1" applyFont="1" applyFill="1" applyBorder="1" applyAlignment="1">
      <alignment horizontal="center" vertical="center"/>
    </xf>
    <xf numFmtId="167" fontId="10" fillId="4" borderId="1" xfId="0" applyNumberFormat="1" applyFont="1" applyFill="1" applyBorder="1" applyAlignment="1">
      <alignment horizontal="center" vertical="center"/>
    </xf>
    <xf numFmtId="167" fontId="10" fillId="4" borderId="23" xfId="0" applyNumberFormat="1" applyFont="1" applyFill="1" applyBorder="1" applyAlignment="1">
      <alignment horizontal="center" vertical="center"/>
    </xf>
    <xf numFmtId="167" fontId="12" fillId="4" borderId="22" xfId="0" applyNumberFormat="1" applyFont="1" applyFill="1" applyBorder="1" applyAlignment="1">
      <alignment horizontal="right" vertical="center"/>
    </xf>
    <xf numFmtId="167" fontId="12" fillId="4" borderId="1" xfId="0" applyNumberFormat="1" applyFont="1" applyFill="1" applyBorder="1" applyAlignment="1">
      <alignment horizontal="right" vertical="center"/>
    </xf>
    <xf numFmtId="167" fontId="12" fillId="4" borderId="1" xfId="0" applyNumberFormat="1" applyFont="1" applyFill="1" applyBorder="1" applyAlignment="1">
      <alignment horizontal="center" vertical="center"/>
    </xf>
    <xf numFmtId="167" fontId="12" fillId="4" borderId="23" xfId="0" applyNumberFormat="1" applyFont="1" applyFill="1" applyBorder="1" applyAlignment="1">
      <alignment horizontal="center" vertical="center"/>
    </xf>
    <xf numFmtId="167" fontId="10" fillId="4" borderId="22" xfId="0" applyNumberFormat="1" applyFont="1" applyFill="1" applyBorder="1" applyAlignment="1">
      <alignment horizontal="left" vertical="center"/>
    </xf>
    <xf numFmtId="167" fontId="10" fillId="4" borderId="1" xfId="0" applyNumberFormat="1" applyFont="1" applyFill="1" applyBorder="1" applyAlignment="1">
      <alignment horizontal="left" vertical="center"/>
    </xf>
    <xf numFmtId="167" fontId="10" fillId="4" borderId="23" xfId="0" applyNumberFormat="1" applyFont="1" applyFill="1" applyBorder="1" applyAlignment="1">
      <alignment horizontal="left" vertical="center"/>
    </xf>
    <xf numFmtId="167" fontId="12" fillId="4" borderId="1" xfId="0" applyNumberFormat="1" applyFont="1" applyFill="1" applyBorder="1" applyAlignment="1">
      <alignment horizontal="left" vertical="center"/>
    </xf>
    <xf numFmtId="10" fontId="30" fillId="4" borderId="1" xfId="0" applyNumberFormat="1" applyFont="1" applyFill="1" applyBorder="1" applyAlignment="1">
      <alignment horizontal="left" vertical="center"/>
    </xf>
    <xf numFmtId="167" fontId="17" fillId="4" borderId="1" xfId="0" applyNumberFormat="1" applyFont="1" applyFill="1" applyBorder="1" applyAlignment="1">
      <alignment horizontal="left" vertical="center"/>
    </xf>
    <xf numFmtId="0" fontId="25" fillId="0" borderId="0" xfId="0" applyFont="1" applyAlignment="1">
      <alignment horizontal="center"/>
    </xf>
    <xf numFmtId="167" fontId="12" fillId="5" borderId="1" xfId="0" applyNumberFormat="1" applyFont="1" applyFill="1" applyBorder="1" applyAlignment="1">
      <alignment horizontal="center" vertical="center"/>
    </xf>
    <xf numFmtId="167" fontId="10" fillId="5" borderId="1" xfId="0" applyNumberFormat="1" applyFont="1" applyFill="1" applyBorder="1" applyAlignment="1">
      <alignment horizontal="left" vertical="center"/>
    </xf>
    <xf numFmtId="167" fontId="12" fillId="0" borderId="34" xfId="0" applyNumberFormat="1" applyFont="1" applyBorder="1" applyAlignment="1">
      <alignment horizontal="center" vertical="center"/>
    </xf>
    <xf numFmtId="167" fontId="12" fillId="0" borderId="35" xfId="0" applyNumberFormat="1" applyFont="1" applyBorder="1" applyAlignment="1">
      <alignment horizontal="center" vertical="center"/>
    </xf>
    <xf numFmtId="167" fontId="12" fillId="0" borderId="36" xfId="0" applyNumberFormat="1" applyFont="1" applyBorder="1" applyAlignment="1">
      <alignment horizontal="center" vertical="center"/>
    </xf>
    <xf numFmtId="167" fontId="10" fillId="4" borderId="22" xfId="0" applyNumberFormat="1" applyFont="1" applyFill="1" applyBorder="1" applyAlignment="1">
      <alignment horizontal="left" vertical="center" wrapText="1"/>
    </xf>
    <xf numFmtId="167" fontId="10" fillId="4" borderId="1" xfId="0" applyNumberFormat="1" applyFont="1" applyFill="1" applyBorder="1" applyAlignment="1">
      <alignment horizontal="left" vertical="center" wrapText="1"/>
    </xf>
    <xf numFmtId="167" fontId="10" fillId="4" borderId="23" xfId="0" applyNumberFormat="1" applyFont="1" applyFill="1" applyBorder="1" applyAlignment="1">
      <alignment horizontal="left" vertical="center" wrapText="1"/>
    </xf>
    <xf numFmtId="0" fontId="27" fillId="4" borderId="31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27" fillId="4" borderId="12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horizontal="center" vertical="center" wrapText="1"/>
    </xf>
    <xf numFmtId="0" fontId="28" fillId="4" borderId="25" xfId="0" applyFont="1" applyFill="1" applyBorder="1" applyAlignment="1">
      <alignment horizontal="center" vertical="center" wrapText="1"/>
    </xf>
    <xf numFmtId="0" fontId="28" fillId="4" borderId="9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34" fillId="4" borderId="0" xfId="0" applyFont="1" applyFill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4" fillId="4" borderId="9" xfId="0" applyFont="1" applyFill="1" applyBorder="1" applyAlignment="1">
      <alignment horizontal="center" vertical="center" wrapText="1"/>
    </xf>
    <xf numFmtId="0" fontId="34" fillId="4" borderId="16" xfId="0" applyFont="1" applyFill="1" applyBorder="1" applyAlignment="1">
      <alignment horizontal="center" vertical="center" wrapText="1"/>
    </xf>
    <xf numFmtId="0" fontId="28" fillId="4" borderId="29" xfId="0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2" fontId="29" fillId="0" borderId="1" xfId="0" applyNumberFormat="1" applyFont="1" applyBorder="1" applyAlignment="1">
      <alignment horizontal="left" vertical="center" wrapText="1"/>
    </xf>
    <xf numFmtId="0" fontId="26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27" fillId="4" borderId="25" xfId="0" applyFont="1" applyFill="1" applyBorder="1" applyAlignment="1">
      <alignment horizontal="center" vertical="center"/>
    </xf>
    <xf numFmtId="0" fontId="27" fillId="4" borderId="16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2" fontId="12" fillId="0" borderId="29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2" fontId="12" fillId="0" borderId="20" xfId="0" applyNumberFormat="1" applyFont="1" applyBorder="1" applyAlignment="1">
      <alignment horizontal="center" vertical="center"/>
    </xf>
    <xf numFmtId="0" fontId="27" fillId="4" borderId="32" xfId="0" applyFont="1" applyFill="1" applyBorder="1" applyAlignment="1">
      <alignment horizontal="center" vertical="center"/>
    </xf>
    <xf numFmtId="0" fontId="27" fillId="4" borderId="33" xfId="0" applyFont="1" applyFill="1" applyBorder="1" applyAlignment="1">
      <alignment horizontal="center" vertical="center"/>
    </xf>
    <xf numFmtId="0" fontId="27" fillId="4" borderId="22" xfId="0" applyFont="1" applyFill="1" applyBorder="1" applyAlignment="1">
      <alignment horizontal="center" vertical="center"/>
    </xf>
    <xf numFmtId="0" fontId="27" fillId="4" borderId="29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27" fillId="4" borderId="23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5" fillId="0" borderId="5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10" fillId="6" borderId="1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28" fillId="4" borderId="30" xfId="0" applyFont="1" applyFill="1" applyBorder="1" applyAlignment="1">
      <alignment horizontal="center" vertical="center"/>
    </xf>
    <xf numFmtId="0" fontId="35" fillId="7" borderId="22" xfId="0" applyFont="1" applyFill="1" applyBorder="1" applyAlignment="1">
      <alignment horizontal="center"/>
    </xf>
    <xf numFmtId="0" fontId="35" fillId="7" borderId="1" xfId="0" applyFont="1" applyFill="1" applyBorder="1" applyAlignment="1">
      <alignment horizontal="center"/>
    </xf>
    <xf numFmtId="0" fontId="12" fillId="0" borderId="22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</cellXfs>
  <cellStyles count="10">
    <cellStyle name="Hiperlink" xfId="1" builtinId="8"/>
    <cellStyle name="Moeda 2" xfId="7" xr:uid="{71AF236D-E17C-471F-B157-C3948CA0E839}"/>
    <cellStyle name="Moeda 3" xfId="8" xr:uid="{64F30561-AB1C-46C2-AE26-929D49187570}"/>
    <cellStyle name="Moeda 4" xfId="9" xr:uid="{79DB762C-F714-44C9-B3AE-FDCA4A35FECA}"/>
    <cellStyle name="Normal" xfId="0" builtinId="0"/>
    <cellStyle name="Separador de milhares 2" xfId="3" xr:uid="{00000000-0005-0000-0000-000003000000}"/>
    <cellStyle name="Separador de milhares 2 2" xfId="6" xr:uid="{E4BC1E68-57DB-4B91-A196-F149D702B87A}"/>
    <cellStyle name="Separador de milhares 2 3" xfId="4" xr:uid="{42602628-3B3B-4F3C-95C7-C4E4C6A8FC79}"/>
    <cellStyle name="Vírgula" xfId="2" builtinId="3"/>
    <cellStyle name="Vírgula 2" xfId="5" xr:uid="{906B844F-4292-4F22-BFA0-C4A812E9AA8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38101</xdr:rowOff>
    </xdr:from>
    <xdr:to>
      <xdr:col>1</xdr:col>
      <xdr:colOff>742950</xdr:colOff>
      <xdr:row>4</xdr:row>
      <xdr:rowOff>180975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1095375" cy="904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1</xdr:col>
      <xdr:colOff>676275</xdr:colOff>
      <xdr:row>4</xdr:row>
      <xdr:rowOff>180974</xdr:rowOff>
    </xdr:to>
    <xdr:pic>
      <xdr:nvPicPr>
        <xdr:cNvPr id="5" name="Imagem 4" descr="Interior da bandeira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076325" cy="1009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95249</xdr:rowOff>
    </xdr:from>
    <xdr:to>
      <xdr:col>1</xdr:col>
      <xdr:colOff>438150</xdr:colOff>
      <xdr:row>4</xdr:row>
      <xdr:rowOff>145852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E1AC3BA-E6AC-42A1-9F3A-4F76A439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5249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7892E694-782F-4FA2-95E3-1FCB9B4B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914400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C9EEA2FB-A88E-451D-8902-E8DBDEDDA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0</xdr:row>
      <xdr:rowOff>57149</xdr:rowOff>
    </xdr:from>
    <xdr:to>
      <xdr:col>2</xdr:col>
      <xdr:colOff>247650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F6BC3669-E23A-41EC-832C-4F3BE1CBD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49"/>
          <a:ext cx="95249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4"/>
  <sheetViews>
    <sheetView tabSelected="1" view="pageBreakPreview" topLeftCell="A22" zoomScaleSheetLayoutView="100" workbookViewId="0">
      <selection activeCell="H36" sqref="D36:H36"/>
    </sheetView>
  </sheetViews>
  <sheetFormatPr defaultColWidth="9.140625" defaultRowHeight="12.75"/>
  <cols>
    <col min="1" max="1" width="7.42578125" style="3" customWidth="1"/>
    <col min="2" max="2" width="12.85546875" style="31" customWidth="1"/>
    <col min="3" max="3" width="9.85546875" style="3" customWidth="1"/>
    <col min="4" max="4" width="69.85546875" style="2" customWidth="1"/>
    <col min="5" max="5" width="7.85546875" style="5" customWidth="1"/>
    <col min="6" max="6" width="9.5703125" style="4" customWidth="1"/>
    <col min="7" max="7" width="10.28515625" style="6" customWidth="1"/>
    <col min="8" max="10" width="20.140625" style="8" customWidth="1"/>
    <col min="11" max="11" width="9" style="1" customWidth="1"/>
    <col min="12" max="16384" width="9.140625" style="1"/>
  </cols>
  <sheetData>
    <row r="1" spans="1:13" s="68" customFormat="1" ht="15" customHeight="1">
      <c r="A1" s="253"/>
      <c r="B1" s="254"/>
      <c r="C1" s="259" t="s">
        <v>8</v>
      </c>
      <c r="D1" s="260"/>
      <c r="E1" s="260"/>
      <c r="F1" s="260"/>
      <c r="G1" s="260"/>
      <c r="H1" s="261"/>
      <c r="I1" s="200"/>
      <c r="J1" s="200"/>
    </row>
    <row r="2" spans="1:13" s="68" customFormat="1" ht="15" customHeight="1">
      <c r="A2" s="255"/>
      <c r="B2" s="256"/>
      <c r="C2" s="262"/>
      <c r="D2" s="263"/>
      <c r="E2" s="263"/>
      <c r="F2" s="263"/>
      <c r="G2" s="263"/>
      <c r="H2" s="264"/>
      <c r="I2" s="200"/>
      <c r="J2" s="200"/>
    </row>
    <row r="3" spans="1:13" s="68" customFormat="1" ht="15" customHeight="1">
      <c r="A3" s="255"/>
      <c r="B3" s="256"/>
      <c r="C3" s="265" t="s">
        <v>11</v>
      </c>
      <c r="D3" s="266"/>
      <c r="E3" s="266"/>
      <c r="F3" s="266"/>
      <c r="G3" s="266"/>
      <c r="H3" s="267"/>
      <c r="I3" s="199"/>
      <c r="J3" s="199"/>
      <c r="K3" s="69"/>
      <c r="L3" s="69"/>
    </row>
    <row r="4" spans="1:13" s="68" customFormat="1" ht="15" customHeight="1">
      <c r="A4" s="255"/>
      <c r="B4" s="256"/>
      <c r="C4" s="268" t="s">
        <v>12</v>
      </c>
      <c r="D4" s="269"/>
      <c r="E4" s="269"/>
      <c r="F4" s="269"/>
      <c r="G4" s="269"/>
      <c r="H4" s="270"/>
      <c r="I4" s="199"/>
      <c r="J4" s="199"/>
    </row>
    <row r="5" spans="1:13" s="68" customFormat="1" ht="15" customHeight="1">
      <c r="A5" s="257"/>
      <c r="B5" s="258"/>
      <c r="C5" s="70"/>
      <c r="D5" s="71"/>
      <c r="E5" s="71"/>
      <c r="F5" s="71"/>
      <c r="G5" s="71"/>
      <c r="H5" s="72"/>
      <c r="I5" s="201"/>
      <c r="J5" s="201"/>
    </row>
    <row r="6" spans="1:13" s="16" customFormat="1" ht="18" customHeight="1">
      <c r="A6" s="271" t="s">
        <v>13</v>
      </c>
      <c r="B6" s="272"/>
      <c r="C6" s="272"/>
      <c r="D6" s="272"/>
      <c r="E6" s="272"/>
      <c r="F6" s="272"/>
      <c r="G6" s="272"/>
      <c r="H6" s="272"/>
      <c r="I6" s="225"/>
      <c r="J6" s="226"/>
    </row>
    <row r="7" spans="1:13" ht="15" customHeight="1">
      <c r="A7" s="230"/>
      <c r="B7" s="231"/>
      <c r="C7" s="231"/>
      <c r="D7" s="231"/>
      <c r="E7" s="231"/>
      <c r="F7" s="231"/>
      <c r="G7" s="231"/>
      <c r="H7" s="231"/>
      <c r="I7" s="252" t="s">
        <v>253</v>
      </c>
      <c r="J7" s="252"/>
      <c r="M7" s="1" t="s">
        <v>3</v>
      </c>
    </row>
    <row r="8" spans="1:13" ht="20.100000000000001" customHeight="1">
      <c r="A8" s="227" t="s">
        <v>237</v>
      </c>
      <c r="B8" s="228"/>
      <c r="C8" s="228"/>
      <c r="D8" s="228"/>
      <c r="E8" s="228"/>
      <c r="F8" s="228"/>
      <c r="G8" s="228"/>
      <c r="H8" s="229"/>
      <c r="I8" s="202" t="s">
        <v>254</v>
      </c>
      <c r="J8" s="205">
        <v>45642</v>
      </c>
    </row>
    <row r="9" spans="1:13" ht="15" customHeight="1">
      <c r="A9" s="32"/>
      <c r="B9" s="43"/>
      <c r="C9" s="11"/>
      <c r="D9" s="11"/>
      <c r="E9" s="11"/>
      <c r="F9" s="11"/>
      <c r="G9" s="11"/>
      <c r="H9" s="33"/>
      <c r="I9" s="202" t="s">
        <v>255</v>
      </c>
      <c r="J9" s="205">
        <v>45958</v>
      </c>
    </row>
    <row r="10" spans="1:13" ht="15" customHeight="1">
      <c r="A10" s="237" t="s">
        <v>238</v>
      </c>
      <c r="B10" s="238"/>
      <c r="C10" s="238"/>
      <c r="D10" s="238"/>
      <c r="E10" s="238"/>
      <c r="F10" s="238"/>
      <c r="G10" s="238"/>
      <c r="H10" s="239"/>
      <c r="I10" s="203"/>
      <c r="J10" s="203"/>
    </row>
    <row r="11" spans="1:13" ht="15" customHeight="1">
      <c r="A11" s="243"/>
      <c r="B11" s="244"/>
      <c r="C11" s="244"/>
      <c r="D11" s="244"/>
      <c r="E11" s="244"/>
      <c r="F11" s="244"/>
      <c r="G11" s="244"/>
      <c r="H11" s="245"/>
      <c r="I11" s="196"/>
      <c r="J11" s="196"/>
    </row>
    <row r="12" spans="1:13" s="16" customFormat="1" ht="50.25" customHeight="1">
      <c r="A12" s="67" t="s">
        <v>0</v>
      </c>
      <c r="B12" s="19" t="s">
        <v>14</v>
      </c>
      <c r="C12" s="19" t="s">
        <v>5</v>
      </c>
      <c r="D12" s="20" t="s">
        <v>15</v>
      </c>
      <c r="E12" s="20" t="s">
        <v>16</v>
      </c>
      <c r="F12" s="19" t="s">
        <v>1</v>
      </c>
      <c r="G12" s="20" t="s">
        <v>138</v>
      </c>
      <c r="H12" s="34" t="s">
        <v>17</v>
      </c>
      <c r="I12" s="20" t="s">
        <v>256</v>
      </c>
      <c r="J12" s="34" t="s">
        <v>17</v>
      </c>
    </row>
    <row r="13" spans="1:13" ht="15.75" customHeight="1">
      <c r="A13" s="246"/>
      <c r="B13" s="247"/>
      <c r="C13" s="247"/>
      <c r="D13" s="247"/>
      <c r="E13" s="247"/>
      <c r="F13" s="247"/>
      <c r="G13" s="247"/>
      <c r="H13" s="248"/>
      <c r="I13" s="5"/>
      <c r="J13" s="5"/>
    </row>
    <row r="14" spans="1:13" s="18" customFormat="1" ht="15" customHeight="1">
      <c r="A14" s="35" t="s">
        <v>28</v>
      </c>
      <c r="B14" s="21"/>
      <c r="C14" s="21"/>
      <c r="D14" s="47" t="s">
        <v>18</v>
      </c>
      <c r="E14" s="21"/>
      <c r="F14" s="22"/>
      <c r="G14" s="64"/>
      <c r="H14" s="208"/>
      <c r="I14" s="209"/>
      <c r="J14" s="209"/>
    </row>
    <row r="15" spans="1:13" s="7" customFormat="1" ht="15" customHeight="1">
      <c r="A15" s="36" t="s">
        <v>4</v>
      </c>
      <c r="B15" s="12">
        <v>20305</v>
      </c>
      <c r="C15" s="13" t="s">
        <v>36</v>
      </c>
      <c r="D15" s="14" t="s">
        <v>141</v>
      </c>
      <c r="E15" s="12" t="s">
        <v>2</v>
      </c>
      <c r="F15" s="15">
        <v>8</v>
      </c>
      <c r="G15" s="65">
        <v>311.83999999999997</v>
      </c>
      <c r="H15" s="37">
        <f>ROUND(F15*G15,2)</f>
        <v>2494.7199999999998</v>
      </c>
      <c r="I15" s="65">
        <v>8</v>
      </c>
      <c r="J15" s="37">
        <f>I15*G15</f>
        <v>2494.7199999999998</v>
      </c>
      <c r="K15" s="219">
        <f>F15-I15</f>
        <v>0</v>
      </c>
      <c r="L15" s="10"/>
    </row>
    <row r="16" spans="1:13" s="7" customFormat="1" ht="39.75" customHeight="1">
      <c r="A16" s="36" t="s">
        <v>19</v>
      </c>
      <c r="B16" s="12">
        <v>20702</v>
      </c>
      <c r="C16" s="13" t="s">
        <v>36</v>
      </c>
      <c r="D16" s="14" t="s">
        <v>20</v>
      </c>
      <c r="E16" s="12" t="s">
        <v>2</v>
      </c>
      <c r="F16" s="15">
        <v>8</v>
      </c>
      <c r="G16" s="65">
        <v>578.22</v>
      </c>
      <c r="H16" s="37">
        <f>ROUND(F16*G16,2)</f>
        <v>4625.76</v>
      </c>
      <c r="I16" s="65">
        <v>8</v>
      </c>
      <c r="J16" s="37">
        <f>ROUND(G16*I16,2)</f>
        <v>4625.76</v>
      </c>
      <c r="K16" s="219">
        <f t="shared" ref="K16:K26" si="0">F16-I16</f>
        <v>0</v>
      </c>
      <c r="L16" s="10"/>
    </row>
    <row r="17" spans="1:12" s="7" customFormat="1" ht="47.25" customHeight="1">
      <c r="A17" s="36" t="s">
        <v>30</v>
      </c>
      <c r="B17" s="12">
        <v>20712</v>
      </c>
      <c r="C17" s="13" t="s">
        <v>36</v>
      </c>
      <c r="D17" s="14" t="s">
        <v>32</v>
      </c>
      <c r="E17" s="12" t="s">
        <v>21</v>
      </c>
      <c r="F17" s="15">
        <v>10</v>
      </c>
      <c r="G17" s="65">
        <v>50.62</v>
      </c>
      <c r="H17" s="37">
        <f>ROUND(F17*G17,2)</f>
        <v>506.2</v>
      </c>
      <c r="I17" s="65">
        <v>10</v>
      </c>
      <c r="J17" s="37">
        <f t="shared" ref="J17:J18" si="1">ROUND(G17*I17,2)</f>
        <v>506.2</v>
      </c>
      <c r="K17" s="219">
        <f t="shared" si="0"/>
        <v>0</v>
      </c>
      <c r="L17" s="10"/>
    </row>
    <row r="18" spans="1:12" s="7" customFormat="1" ht="38.25">
      <c r="A18" s="36" t="s">
        <v>31</v>
      </c>
      <c r="B18" s="12">
        <v>20713</v>
      </c>
      <c r="C18" s="13" t="s">
        <v>36</v>
      </c>
      <c r="D18" s="14" t="s">
        <v>42</v>
      </c>
      <c r="E18" s="12" t="s">
        <v>21</v>
      </c>
      <c r="F18" s="15">
        <v>5</v>
      </c>
      <c r="G18" s="65">
        <v>468.17</v>
      </c>
      <c r="H18" s="37">
        <f>ROUND(F18*G18,2)</f>
        <v>2340.85</v>
      </c>
      <c r="I18" s="65">
        <v>5</v>
      </c>
      <c r="J18" s="37">
        <f t="shared" si="1"/>
        <v>2340.85</v>
      </c>
      <c r="K18" s="219">
        <f t="shared" si="0"/>
        <v>0</v>
      </c>
      <c r="L18" s="10"/>
    </row>
    <row r="19" spans="1:12" ht="15" customHeight="1">
      <c r="A19" s="240" t="s">
        <v>34</v>
      </c>
      <c r="B19" s="241"/>
      <c r="C19" s="241"/>
      <c r="D19" s="241"/>
      <c r="E19" s="241"/>
      <c r="F19" s="241"/>
      <c r="G19" s="242"/>
      <c r="H19" s="212">
        <f>SUM(H15:H18)</f>
        <v>9967.5299999999988</v>
      </c>
      <c r="I19" s="215"/>
      <c r="J19" s="48">
        <f>SUM(J15:J18)</f>
        <v>9967.5299999999988</v>
      </c>
      <c r="K19" s="10">
        <f>H19-J19</f>
        <v>0</v>
      </c>
      <c r="L19" s="45"/>
    </row>
    <row r="20" spans="1:12" s="17" customFormat="1" ht="15" customHeight="1">
      <c r="A20" s="57"/>
      <c r="B20" s="58"/>
      <c r="C20" s="59"/>
      <c r="D20" s="60"/>
      <c r="E20" s="58"/>
      <c r="F20" s="61"/>
      <c r="G20" s="62"/>
      <c r="H20" s="63"/>
      <c r="I20" s="204"/>
      <c r="J20" s="204"/>
      <c r="K20" s="10"/>
      <c r="L20" s="23"/>
    </row>
    <row r="21" spans="1:12" s="17" customFormat="1" ht="15" customHeight="1">
      <c r="A21" s="35" t="s">
        <v>29</v>
      </c>
      <c r="B21" s="39"/>
      <c r="C21" s="40"/>
      <c r="D21" s="41" t="s">
        <v>91</v>
      </c>
      <c r="E21" s="39"/>
      <c r="F21" s="42"/>
      <c r="G21" s="66"/>
      <c r="H21" s="206"/>
      <c r="I21" s="207"/>
      <c r="J21" s="207"/>
      <c r="K21" s="10"/>
      <c r="L21" s="23"/>
    </row>
    <row r="22" spans="1:12" ht="15" customHeight="1">
      <c r="A22" s="36" t="s">
        <v>6</v>
      </c>
      <c r="B22" s="12">
        <v>10224</v>
      </c>
      <c r="C22" s="38" t="s">
        <v>36</v>
      </c>
      <c r="D22" s="14" t="s">
        <v>92</v>
      </c>
      <c r="E22" s="12" t="s">
        <v>2</v>
      </c>
      <c r="F22" s="15">
        <v>1338.35</v>
      </c>
      <c r="G22" s="65">
        <v>15.95</v>
      </c>
      <c r="H22" s="210">
        <f>ROUND(F22*G22,2)</f>
        <v>21346.68</v>
      </c>
      <c r="I22" s="65">
        <v>1127.7</v>
      </c>
      <c r="J22" s="37">
        <f t="shared" ref="J22" si="2">ROUND(G22*I22,2)</f>
        <v>17986.82</v>
      </c>
      <c r="K22" s="219">
        <f t="shared" si="0"/>
        <v>210.64999999999986</v>
      </c>
      <c r="L22" s="45"/>
    </row>
    <row r="23" spans="1:12" ht="15" customHeight="1">
      <c r="A23" s="36" t="s">
        <v>39</v>
      </c>
      <c r="B23" s="12">
        <v>10219</v>
      </c>
      <c r="C23" s="38" t="s">
        <v>36</v>
      </c>
      <c r="D23" s="14" t="s">
        <v>93</v>
      </c>
      <c r="E23" s="12" t="s">
        <v>48</v>
      </c>
      <c r="F23" s="15">
        <v>34.340000000000003</v>
      </c>
      <c r="G23" s="65">
        <v>299.04000000000002</v>
      </c>
      <c r="H23" s="210">
        <f>ROUND(F23*G23,2)</f>
        <v>10269.030000000001</v>
      </c>
      <c r="I23" s="65">
        <v>5.15</v>
      </c>
      <c r="J23" s="37">
        <f t="shared" ref="J23:J26" si="3">ROUND(G23*I23,2)</f>
        <v>1540.06</v>
      </c>
      <c r="K23" s="219">
        <f t="shared" si="0"/>
        <v>29.190000000000005</v>
      </c>
      <c r="L23" s="45"/>
    </row>
    <row r="24" spans="1:12" ht="15" customHeight="1">
      <c r="A24" s="36" t="s">
        <v>40</v>
      </c>
      <c r="B24" s="12">
        <v>10229</v>
      </c>
      <c r="C24" s="13" t="s">
        <v>36</v>
      </c>
      <c r="D24" s="14" t="s">
        <v>124</v>
      </c>
      <c r="E24" s="12" t="s">
        <v>33</v>
      </c>
      <c r="F24" s="15">
        <v>16</v>
      </c>
      <c r="G24" s="65">
        <v>36.21</v>
      </c>
      <c r="H24" s="211">
        <f>ROUND(F24*G24,2)</f>
        <v>579.36</v>
      </c>
      <c r="I24" s="65">
        <v>16</v>
      </c>
      <c r="J24" s="37">
        <f t="shared" si="3"/>
        <v>579.36</v>
      </c>
      <c r="K24" s="219">
        <f t="shared" si="0"/>
        <v>0</v>
      </c>
      <c r="L24" s="45"/>
    </row>
    <row r="25" spans="1:12" ht="15" customHeight="1">
      <c r="A25" s="36" t="s">
        <v>236</v>
      </c>
      <c r="B25" s="12">
        <v>10280</v>
      </c>
      <c r="C25" s="13" t="s">
        <v>36</v>
      </c>
      <c r="D25" s="195" t="s">
        <v>235</v>
      </c>
      <c r="E25" s="12" t="s">
        <v>2</v>
      </c>
      <c r="F25" s="15">
        <v>59.66</v>
      </c>
      <c r="G25" s="65">
        <v>7.87</v>
      </c>
      <c r="H25" s="211">
        <f>ROUND(F25*G25,2)</f>
        <v>469.52</v>
      </c>
      <c r="I25" s="65">
        <v>49.66</v>
      </c>
      <c r="J25" s="37">
        <f t="shared" si="3"/>
        <v>390.82</v>
      </c>
      <c r="K25" s="219">
        <f t="shared" si="0"/>
        <v>10</v>
      </c>
      <c r="L25" s="45"/>
    </row>
    <row r="26" spans="1:12" ht="15" customHeight="1">
      <c r="A26" s="36" t="s">
        <v>246</v>
      </c>
      <c r="B26" s="12">
        <v>10214</v>
      </c>
      <c r="C26" s="13" t="s">
        <v>36</v>
      </c>
      <c r="D26" s="195" t="s">
        <v>245</v>
      </c>
      <c r="E26" s="12" t="s">
        <v>2</v>
      </c>
      <c r="F26" s="15">
        <v>6.72</v>
      </c>
      <c r="G26" s="65">
        <v>14.48</v>
      </c>
      <c r="H26" s="211">
        <f>ROUND(F26*G26,2)</f>
        <v>97.31</v>
      </c>
      <c r="I26" s="65"/>
      <c r="J26" s="37">
        <f t="shared" si="3"/>
        <v>0</v>
      </c>
      <c r="K26" s="219">
        <f t="shared" si="0"/>
        <v>6.72</v>
      </c>
      <c r="L26" s="45"/>
    </row>
    <row r="27" spans="1:12" ht="15" customHeight="1">
      <c r="A27" s="36"/>
      <c r="B27" s="12"/>
      <c r="C27" s="13"/>
      <c r="D27" s="232" t="s">
        <v>46</v>
      </c>
      <c r="E27" s="233"/>
      <c r="F27" s="233"/>
      <c r="G27" s="234"/>
      <c r="H27" s="212">
        <f>SUM(H22:H26)</f>
        <v>32761.9</v>
      </c>
      <c r="I27" s="65"/>
      <c r="J27" s="218">
        <f>SUM(J22:J26)</f>
        <v>20497.060000000001</v>
      </c>
      <c r="K27" s="219">
        <f>H27-J27</f>
        <v>12264.84</v>
      </c>
      <c r="L27" s="45"/>
    </row>
    <row r="28" spans="1:12" s="17" customFormat="1" ht="15" customHeight="1">
      <c r="A28" s="57"/>
      <c r="B28" s="58"/>
      <c r="C28" s="59"/>
      <c r="D28" s="60"/>
      <c r="E28" s="58"/>
      <c r="F28" s="61"/>
      <c r="G28" s="62"/>
      <c r="H28" s="213"/>
      <c r="I28" s="65"/>
      <c r="J28" s="37"/>
      <c r="K28" s="10"/>
      <c r="L28" s="23"/>
    </row>
    <row r="29" spans="1:12" s="17" customFormat="1" ht="15" customHeight="1">
      <c r="A29" s="35" t="s">
        <v>35</v>
      </c>
      <c r="B29" s="39"/>
      <c r="C29" s="40"/>
      <c r="D29" s="41" t="s">
        <v>125</v>
      </c>
      <c r="E29" s="39"/>
      <c r="F29" s="42"/>
      <c r="G29" s="66"/>
      <c r="H29" s="206"/>
      <c r="I29" s="207"/>
      <c r="J29" s="207"/>
      <c r="K29" s="49"/>
      <c r="L29" s="23"/>
    </row>
    <row r="30" spans="1:12" ht="15" customHeight="1">
      <c r="A30" s="36" t="s">
        <v>37</v>
      </c>
      <c r="B30" s="12">
        <v>30101</v>
      </c>
      <c r="C30" s="38" t="s">
        <v>36</v>
      </c>
      <c r="D30" s="14" t="s">
        <v>102</v>
      </c>
      <c r="E30" s="12" t="s">
        <v>48</v>
      </c>
      <c r="F30" s="15">
        <v>9.7899999999999991</v>
      </c>
      <c r="G30" s="65">
        <v>51.85</v>
      </c>
      <c r="H30" s="210">
        <f>ROUND(F30*G30,2)</f>
        <v>507.61</v>
      </c>
      <c r="I30" s="65"/>
      <c r="J30" s="37">
        <f t="shared" ref="J30" si="4">ROUND(G30*I30,2)</f>
        <v>0</v>
      </c>
      <c r="K30" s="5"/>
      <c r="L30" s="45"/>
    </row>
    <row r="31" spans="1:12" ht="15" customHeight="1">
      <c r="A31" s="36" t="s">
        <v>38</v>
      </c>
      <c r="B31" s="12">
        <v>30103</v>
      </c>
      <c r="C31" s="38" t="s">
        <v>36</v>
      </c>
      <c r="D31" s="14" t="s">
        <v>126</v>
      </c>
      <c r="E31" s="12" t="s">
        <v>48</v>
      </c>
      <c r="F31" s="15">
        <v>26.84</v>
      </c>
      <c r="G31" s="65">
        <v>15.24</v>
      </c>
      <c r="H31" s="210">
        <f>ROUND(F31*G31,2)</f>
        <v>409.04</v>
      </c>
      <c r="I31" s="65"/>
      <c r="J31" s="37">
        <f t="shared" ref="J31:J36" si="5">ROUND(G31*I31,2)</f>
        <v>0</v>
      </c>
      <c r="K31" s="5"/>
      <c r="L31" s="45"/>
    </row>
    <row r="32" spans="1:12" ht="29.25" customHeight="1">
      <c r="A32" s="36" t="s">
        <v>231</v>
      </c>
      <c r="B32" s="12">
        <v>200108</v>
      </c>
      <c r="C32" s="13" t="s">
        <v>36</v>
      </c>
      <c r="D32" s="14" t="s">
        <v>127</v>
      </c>
      <c r="E32" s="12" t="s">
        <v>48</v>
      </c>
      <c r="F32" s="15">
        <v>124.99</v>
      </c>
      <c r="G32" s="65">
        <v>1022.29</v>
      </c>
      <c r="H32" s="211">
        <f>ROUND(F32*G32,2)</f>
        <v>127776.03</v>
      </c>
      <c r="I32" s="65"/>
      <c r="J32" s="37">
        <f t="shared" si="5"/>
        <v>0</v>
      </c>
      <c r="K32" s="5"/>
      <c r="L32" s="45"/>
    </row>
    <row r="33" spans="1:12" ht="25.5">
      <c r="A33" s="36" t="s">
        <v>45</v>
      </c>
      <c r="B33" s="12">
        <v>210301</v>
      </c>
      <c r="C33" s="13" t="s">
        <v>36</v>
      </c>
      <c r="D33" s="14" t="s">
        <v>137</v>
      </c>
      <c r="E33" s="12" t="s">
        <v>21</v>
      </c>
      <c r="F33" s="15">
        <v>40.75</v>
      </c>
      <c r="G33" s="65">
        <v>316.70999999999998</v>
      </c>
      <c r="H33" s="211">
        <f>ROUND(F33*G33,2)</f>
        <v>12905.93</v>
      </c>
      <c r="I33" s="65"/>
      <c r="J33" s="37">
        <f t="shared" si="5"/>
        <v>0</v>
      </c>
      <c r="K33" s="5"/>
      <c r="L33" s="45"/>
    </row>
    <row r="34" spans="1:12">
      <c r="A34" s="36" t="s">
        <v>228</v>
      </c>
      <c r="B34" s="12">
        <v>141414</v>
      </c>
      <c r="C34" s="13" t="s">
        <v>36</v>
      </c>
      <c r="D34" s="14" t="s">
        <v>230</v>
      </c>
      <c r="E34" s="12" t="s">
        <v>21</v>
      </c>
      <c r="F34" s="15">
        <v>100.62</v>
      </c>
      <c r="G34" s="65">
        <v>66.58</v>
      </c>
      <c r="H34" s="211">
        <f>ROUND(F34*G34,2)</f>
        <v>6699.28</v>
      </c>
      <c r="I34" s="65"/>
      <c r="J34" s="37">
        <f t="shared" si="5"/>
        <v>0</v>
      </c>
      <c r="K34" s="5"/>
      <c r="L34" s="45"/>
    </row>
    <row r="35" spans="1:12">
      <c r="A35" s="36"/>
      <c r="B35" s="12"/>
      <c r="C35" s="38"/>
      <c r="D35" s="192" t="s">
        <v>229</v>
      </c>
      <c r="E35" s="12"/>
      <c r="F35" s="15"/>
      <c r="G35" s="65"/>
      <c r="H35" s="210"/>
      <c r="I35" s="65"/>
      <c r="J35" s="37">
        <f t="shared" si="5"/>
        <v>0</v>
      </c>
      <c r="K35" s="5"/>
      <c r="L35" s="45"/>
    </row>
    <row r="36" spans="1:12" ht="43.5" customHeight="1">
      <c r="A36" s="36" t="s">
        <v>232</v>
      </c>
      <c r="B36" s="12">
        <v>5678</v>
      </c>
      <c r="C36" s="38" t="s">
        <v>104</v>
      </c>
      <c r="D36" s="14" t="s">
        <v>227</v>
      </c>
      <c r="E36" s="12" t="s">
        <v>151</v>
      </c>
      <c r="F36" s="15">
        <v>10</v>
      </c>
      <c r="G36" s="65">
        <v>145.44</v>
      </c>
      <c r="H36" s="210">
        <f>ROUND(F36*G36,2)</f>
        <v>1454.4</v>
      </c>
      <c r="I36" s="65"/>
      <c r="J36" s="37">
        <f t="shared" si="5"/>
        <v>0</v>
      </c>
      <c r="K36" s="5"/>
      <c r="L36" s="45"/>
    </row>
    <row r="37" spans="1:12" ht="15" customHeight="1">
      <c r="A37" s="36"/>
      <c r="B37" s="12"/>
      <c r="C37" s="13"/>
      <c r="D37" s="232" t="s">
        <v>47</v>
      </c>
      <c r="E37" s="233"/>
      <c r="F37" s="233"/>
      <c r="G37" s="234"/>
      <c r="H37" s="212">
        <f>SUM(H30:H36)</f>
        <v>149752.28999999998</v>
      </c>
      <c r="I37" s="215"/>
      <c r="J37" s="215"/>
      <c r="K37" s="5"/>
      <c r="L37" s="45"/>
    </row>
    <row r="38" spans="1:12" s="17" customFormat="1" ht="15" customHeight="1">
      <c r="A38" s="57"/>
      <c r="B38" s="58"/>
      <c r="C38" s="59"/>
      <c r="D38" s="60"/>
      <c r="E38" s="58"/>
      <c r="F38" s="61"/>
      <c r="G38" s="62"/>
      <c r="H38" s="213"/>
      <c r="I38" s="216"/>
      <c r="J38" s="216"/>
      <c r="L38" s="23"/>
    </row>
    <row r="39" spans="1:12" s="17" customFormat="1" ht="15" customHeight="1">
      <c r="A39" s="35" t="s">
        <v>98</v>
      </c>
      <c r="B39" s="39"/>
      <c r="C39" s="40"/>
      <c r="D39" s="41" t="s">
        <v>96</v>
      </c>
      <c r="E39" s="39"/>
      <c r="F39" s="42"/>
      <c r="G39" s="66"/>
      <c r="H39" s="206"/>
      <c r="I39" s="207"/>
      <c r="J39" s="207"/>
      <c r="K39" s="49"/>
      <c r="L39" s="23"/>
    </row>
    <row r="40" spans="1:12" ht="30" customHeight="1">
      <c r="A40" s="36" t="s">
        <v>99</v>
      </c>
      <c r="B40" s="12">
        <v>30101</v>
      </c>
      <c r="C40" s="13" t="s">
        <v>36</v>
      </c>
      <c r="D40" s="14" t="s">
        <v>102</v>
      </c>
      <c r="E40" s="12" t="s">
        <v>48</v>
      </c>
      <c r="F40" s="15">
        <v>526.47</v>
      </c>
      <c r="G40" s="65">
        <v>51.85</v>
      </c>
      <c r="H40" s="211">
        <f t="shared" ref="H40:H48" si="6">ROUND(F40*G40,2)</f>
        <v>27297.47</v>
      </c>
      <c r="I40" s="65"/>
      <c r="J40" s="37">
        <f t="shared" ref="J40" si="7">ROUND(G40*I40,2)</f>
        <v>0</v>
      </c>
      <c r="K40" s="5"/>
      <c r="L40" s="45"/>
    </row>
    <row r="41" spans="1:12" ht="47.45" customHeight="1">
      <c r="A41" s="36" t="s">
        <v>122</v>
      </c>
      <c r="B41" s="12">
        <v>40206</v>
      </c>
      <c r="C41" s="13" t="s">
        <v>36</v>
      </c>
      <c r="D41" s="14" t="s">
        <v>252</v>
      </c>
      <c r="E41" s="12" t="s">
        <v>2</v>
      </c>
      <c r="F41" s="15">
        <v>42.22</v>
      </c>
      <c r="G41" s="65">
        <v>75.900000000000006</v>
      </c>
      <c r="H41" s="211">
        <f t="shared" si="6"/>
        <v>3204.5</v>
      </c>
      <c r="I41" s="65"/>
      <c r="J41" s="37">
        <f t="shared" ref="J41:J48" si="8">ROUND(G41*I41,2)</f>
        <v>0</v>
      </c>
      <c r="K41" s="5"/>
      <c r="L41" s="45"/>
    </row>
    <row r="42" spans="1:12" ht="27" customHeight="1">
      <c r="A42" s="36" t="s">
        <v>100</v>
      </c>
      <c r="B42" s="12">
        <v>40237</v>
      </c>
      <c r="C42" s="38" t="s">
        <v>36</v>
      </c>
      <c r="D42" s="14" t="s">
        <v>103</v>
      </c>
      <c r="E42" s="12" t="s">
        <v>48</v>
      </c>
      <c r="F42" s="15">
        <v>6.77</v>
      </c>
      <c r="G42" s="65">
        <v>687.52</v>
      </c>
      <c r="H42" s="210">
        <f t="shared" si="6"/>
        <v>4654.51</v>
      </c>
      <c r="I42" s="65"/>
      <c r="J42" s="37">
        <f t="shared" si="8"/>
        <v>0</v>
      </c>
      <c r="K42" s="5"/>
      <c r="L42" s="45"/>
    </row>
    <row r="43" spans="1:12" ht="44.45" customHeight="1">
      <c r="A43" s="36" t="s">
        <v>123</v>
      </c>
      <c r="B43" s="12">
        <v>200101</v>
      </c>
      <c r="C43" s="38" t="s">
        <v>36</v>
      </c>
      <c r="D43" s="14" t="s">
        <v>101</v>
      </c>
      <c r="E43" s="12" t="s">
        <v>2</v>
      </c>
      <c r="F43" s="15">
        <v>902.88</v>
      </c>
      <c r="G43" s="65">
        <v>205.51</v>
      </c>
      <c r="H43" s="210">
        <f t="shared" si="6"/>
        <v>185550.87</v>
      </c>
      <c r="I43" s="65"/>
      <c r="J43" s="37">
        <f t="shared" si="8"/>
        <v>0</v>
      </c>
      <c r="K43" s="5"/>
      <c r="L43" s="45"/>
    </row>
    <row r="44" spans="1:12" ht="43.9" customHeight="1">
      <c r="A44" s="36" t="s">
        <v>128</v>
      </c>
      <c r="B44" s="12" t="s">
        <v>49</v>
      </c>
      <c r="C44" s="13" t="s">
        <v>203</v>
      </c>
      <c r="D44" s="14" t="s">
        <v>145</v>
      </c>
      <c r="E44" s="12" t="s">
        <v>33</v>
      </c>
      <c r="F44" s="15">
        <v>16</v>
      </c>
      <c r="G44" s="65">
        <v>882.74</v>
      </c>
      <c r="H44" s="211">
        <f t="shared" si="6"/>
        <v>14123.84</v>
      </c>
      <c r="I44" s="65"/>
      <c r="J44" s="37">
        <f t="shared" si="8"/>
        <v>0</v>
      </c>
      <c r="K44" s="5"/>
      <c r="L44" s="45"/>
    </row>
    <row r="45" spans="1:12">
      <c r="A45" s="36" t="s">
        <v>129</v>
      </c>
      <c r="B45" s="12">
        <v>71104</v>
      </c>
      <c r="C45" s="13" t="s">
        <v>36</v>
      </c>
      <c r="D45" s="14" t="s">
        <v>168</v>
      </c>
      <c r="E45" s="12" t="s">
        <v>2</v>
      </c>
      <c r="F45" s="15">
        <v>5.04</v>
      </c>
      <c r="G45" s="65">
        <v>514.83000000000004</v>
      </c>
      <c r="H45" s="211">
        <f t="shared" si="6"/>
        <v>2594.7399999999998</v>
      </c>
      <c r="I45" s="65"/>
      <c r="J45" s="37">
        <f t="shared" si="8"/>
        <v>0</v>
      </c>
      <c r="K45" s="5"/>
      <c r="L45" s="45"/>
    </row>
    <row r="46" spans="1:12">
      <c r="A46" s="36" t="s">
        <v>130</v>
      </c>
      <c r="B46" s="12">
        <v>71106</v>
      </c>
      <c r="C46" s="13" t="s">
        <v>36</v>
      </c>
      <c r="D46" s="14" t="s">
        <v>167</v>
      </c>
      <c r="E46" s="12" t="s">
        <v>2</v>
      </c>
      <c r="F46" s="15">
        <v>5.25</v>
      </c>
      <c r="G46" s="65">
        <v>619.87</v>
      </c>
      <c r="H46" s="211">
        <f t="shared" si="6"/>
        <v>3254.32</v>
      </c>
      <c r="I46" s="65"/>
      <c r="J46" s="37">
        <f t="shared" si="8"/>
        <v>0</v>
      </c>
      <c r="K46" s="5"/>
      <c r="L46" s="45"/>
    </row>
    <row r="47" spans="1:12" ht="15" customHeight="1">
      <c r="A47" s="36" t="s">
        <v>204</v>
      </c>
      <c r="B47" s="12">
        <v>150906</v>
      </c>
      <c r="C47" s="13" t="s">
        <v>36</v>
      </c>
      <c r="D47" s="152" t="s">
        <v>142</v>
      </c>
      <c r="E47" s="12" t="s">
        <v>21</v>
      </c>
      <c r="F47" s="15">
        <v>147.94</v>
      </c>
      <c r="G47" s="65">
        <v>1.92</v>
      </c>
      <c r="H47" s="211">
        <f t="shared" si="6"/>
        <v>284.04000000000002</v>
      </c>
      <c r="I47" s="65"/>
      <c r="J47" s="37">
        <f t="shared" si="8"/>
        <v>0</v>
      </c>
      <c r="K47" s="5"/>
      <c r="L47" s="45"/>
    </row>
    <row r="48" spans="1:12" ht="15" customHeight="1">
      <c r="A48" s="36" t="s">
        <v>205</v>
      </c>
      <c r="B48" s="12">
        <v>200721</v>
      </c>
      <c r="C48" s="38" t="s">
        <v>36</v>
      </c>
      <c r="D48" s="14" t="s">
        <v>105</v>
      </c>
      <c r="E48" s="12" t="s">
        <v>2</v>
      </c>
      <c r="F48" s="15">
        <v>1749.07</v>
      </c>
      <c r="G48" s="65">
        <v>17.52</v>
      </c>
      <c r="H48" s="210">
        <f t="shared" si="6"/>
        <v>30643.71</v>
      </c>
      <c r="I48" s="65"/>
      <c r="J48" s="37">
        <f t="shared" si="8"/>
        <v>0</v>
      </c>
      <c r="K48" s="5"/>
      <c r="L48" s="45"/>
    </row>
    <row r="49" spans="1:12" ht="15" customHeight="1">
      <c r="A49" s="36"/>
      <c r="B49" s="12"/>
      <c r="C49" s="13"/>
      <c r="D49" s="232" t="s">
        <v>97</v>
      </c>
      <c r="E49" s="233"/>
      <c r="F49" s="233"/>
      <c r="G49" s="234"/>
      <c r="H49" s="212">
        <f>SUM(H40:H48)</f>
        <v>271608</v>
      </c>
      <c r="I49" s="215"/>
      <c r="J49" s="215"/>
      <c r="K49" s="5"/>
      <c r="L49" s="45"/>
    </row>
    <row r="50" spans="1:12" s="17" customFormat="1" ht="15" customHeight="1">
      <c r="A50" s="57"/>
      <c r="B50" s="58"/>
      <c r="C50" s="59"/>
      <c r="D50" s="60"/>
      <c r="E50" s="58"/>
      <c r="F50" s="61"/>
      <c r="G50" s="62"/>
      <c r="H50" s="213"/>
      <c r="I50" s="216"/>
      <c r="J50" s="216"/>
      <c r="L50" s="23"/>
    </row>
    <row r="51" spans="1:12" s="17" customFormat="1" ht="15" customHeight="1">
      <c r="A51" s="35" t="s">
        <v>107</v>
      </c>
      <c r="B51" s="39"/>
      <c r="C51" s="40"/>
      <c r="D51" s="41" t="s">
        <v>94</v>
      </c>
      <c r="E51" s="39"/>
      <c r="F51" s="42"/>
      <c r="G51" s="66"/>
      <c r="H51" s="206"/>
      <c r="I51" s="207"/>
      <c r="J51" s="207"/>
      <c r="K51" s="49"/>
      <c r="L51" s="23"/>
    </row>
    <row r="52" spans="1:12" ht="15" customHeight="1">
      <c r="A52" s="36" t="s">
        <v>108</v>
      </c>
      <c r="B52" s="12" t="s">
        <v>211</v>
      </c>
      <c r="C52" s="13" t="s">
        <v>203</v>
      </c>
      <c r="D52" s="14" t="s">
        <v>119</v>
      </c>
      <c r="E52" s="12" t="s">
        <v>2</v>
      </c>
      <c r="F52" s="15">
        <v>1318.2</v>
      </c>
      <c r="G52" s="65">
        <v>11.89</v>
      </c>
      <c r="H52" s="211">
        <f>ROUND(F52*G52,2)</f>
        <v>15673.4</v>
      </c>
      <c r="I52" s="65"/>
      <c r="J52" s="37">
        <f t="shared" ref="J52" si="9">ROUND(G52*I52,2)</f>
        <v>0</v>
      </c>
      <c r="K52" s="5"/>
      <c r="L52" s="45"/>
    </row>
    <row r="53" spans="1:12" ht="15" customHeight="1">
      <c r="A53" s="36" t="s">
        <v>109</v>
      </c>
      <c r="B53" s="12" t="s">
        <v>178</v>
      </c>
      <c r="C53" s="13" t="s">
        <v>203</v>
      </c>
      <c r="D53" s="14" t="s">
        <v>251</v>
      </c>
      <c r="E53" s="12" t="s">
        <v>2</v>
      </c>
      <c r="F53" s="15">
        <v>1318.2</v>
      </c>
      <c r="G53" s="65">
        <v>135.99</v>
      </c>
      <c r="H53" s="211">
        <f>ROUND(F53*G53,2)</f>
        <v>179262.02</v>
      </c>
      <c r="I53" s="65"/>
      <c r="J53" s="37">
        <f t="shared" ref="J53" si="10">ROUND(G53*I53,2)</f>
        <v>0</v>
      </c>
      <c r="K53" s="5"/>
      <c r="L53" s="45"/>
    </row>
    <row r="54" spans="1:12" ht="15" customHeight="1">
      <c r="A54" s="36"/>
      <c r="B54" s="12"/>
      <c r="C54" s="13"/>
      <c r="D54" s="232" t="s">
        <v>173</v>
      </c>
      <c r="E54" s="233"/>
      <c r="F54" s="233"/>
      <c r="G54" s="234"/>
      <c r="H54" s="212">
        <f>SUM(H52:H53)</f>
        <v>194935.41999999998</v>
      </c>
      <c r="I54" s="215"/>
      <c r="J54" s="215"/>
      <c r="K54" s="5"/>
      <c r="L54" s="45"/>
    </row>
    <row r="55" spans="1:12" s="17" customFormat="1" ht="15" customHeight="1">
      <c r="A55" s="57"/>
      <c r="B55" s="58"/>
      <c r="C55" s="59"/>
      <c r="D55" s="60"/>
      <c r="E55" s="58"/>
      <c r="F55" s="61"/>
      <c r="G55" s="62"/>
      <c r="H55" s="213"/>
      <c r="I55" s="216"/>
      <c r="J55" s="216"/>
      <c r="L55" s="23"/>
    </row>
    <row r="56" spans="1:12" s="17" customFormat="1" ht="15" customHeight="1">
      <c r="A56" s="35" t="s">
        <v>110</v>
      </c>
      <c r="B56" s="39"/>
      <c r="C56" s="40"/>
      <c r="D56" s="41" t="s">
        <v>7</v>
      </c>
      <c r="E56" s="39"/>
      <c r="F56" s="42"/>
      <c r="G56" s="66"/>
      <c r="H56" s="206"/>
      <c r="I56" s="207"/>
      <c r="J56" s="207"/>
      <c r="L56" s="23"/>
    </row>
    <row r="57" spans="1:12" ht="25.5">
      <c r="A57" s="36" t="s">
        <v>131</v>
      </c>
      <c r="B57" s="12">
        <v>10512</v>
      </c>
      <c r="C57" s="13" t="s">
        <v>36</v>
      </c>
      <c r="D57" s="193" t="s">
        <v>44</v>
      </c>
      <c r="E57" s="12" t="s">
        <v>43</v>
      </c>
      <c r="F57" s="194">
        <v>0.1</v>
      </c>
      <c r="G57" s="65">
        <v>20733.150000000001</v>
      </c>
      <c r="H57" s="211">
        <f>ROUND(F57*G57,2)</f>
        <v>2073.3200000000002</v>
      </c>
      <c r="I57" s="65"/>
      <c r="J57" s="37">
        <f t="shared" ref="J57" si="11">ROUND(G57*I57,2)</f>
        <v>0</v>
      </c>
      <c r="L57" s="45"/>
    </row>
    <row r="58" spans="1:12" ht="25.5">
      <c r="A58" s="36" t="s">
        <v>132</v>
      </c>
      <c r="B58" s="12">
        <v>200202</v>
      </c>
      <c r="C58" s="13" t="s">
        <v>36</v>
      </c>
      <c r="D58" s="44" t="s">
        <v>90</v>
      </c>
      <c r="E58" s="12" t="s">
        <v>21</v>
      </c>
      <c r="F58" s="15">
        <v>347.18</v>
      </c>
      <c r="G58" s="65">
        <v>59.77</v>
      </c>
      <c r="H58" s="211">
        <f>ROUND(F58*G58,2)</f>
        <v>20750.95</v>
      </c>
      <c r="I58" s="65"/>
      <c r="J58" s="37">
        <f t="shared" ref="J58:J59" si="12">ROUND(G58*I58,2)</f>
        <v>0</v>
      </c>
      <c r="L58" s="45"/>
    </row>
    <row r="59" spans="1:12" ht="38.25">
      <c r="A59" s="36" t="s">
        <v>133</v>
      </c>
      <c r="B59" s="12">
        <v>200237</v>
      </c>
      <c r="C59" s="13" t="s">
        <v>36</v>
      </c>
      <c r="D59" s="44" t="s">
        <v>106</v>
      </c>
      <c r="E59" s="12" t="s">
        <v>2</v>
      </c>
      <c r="F59" s="15">
        <v>758.36</v>
      </c>
      <c r="G59" s="65">
        <v>83.72</v>
      </c>
      <c r="H59" s="211">
        <f>ROUND(F59*G59,2)</f>
        <v>63489.9</v>
      </c>
      <c r="I59" s="65"/>
      <c r="J59" s="37">
        <f t="shared" si="12"/>
        <v>0</v>
      </c>
      <c r="L59" s="45"/>
    </row>
    <row r="60" spans="1:12" ht="15" customHeight="1">
      <c r="A60" s="36"/>
      <c r="B60" s="12"/>
      <c r="C60" s="13"/>
      <c r="D60" s="232" t="s">
        <v>174</v>
      </c>
      <c r="E60" s="233"/>
      <c r="F60" s="233"/>
      <c r="G60" s="234"/>
      <c r="H60" s="212">
        <f>SUM(H57:H59)</f>
        <v>86314.17</v>
      </c>
      <c r="I60" s="215"/>
      <c r="J60" s="215"/>
      <c r="K60" s="5"/>
      <c r="L60" s="45"/>
    </row>
    <row r="61" spans="1:12" ht="15" customHeight="1">
      <c r="A61" s="235"/>
      <c r="B61" s="236"/>
      <c r="C61" s="236"/>
      <c r="D61" s="236"/>
      <c r="E61" s="236"/>
      <c r="F61" s="236"/>
      <c r="G61" s="236"/>
      <c r="H61" s="236"/>
      <c r="I61" s="12"/>
      <c r="J61" s="12"/>
      <c r="K61" s="5"/>
      <c r="L61" s="45"/>
    </row>
    <row r="62" spans="1:12" s="17" customFormat="1" ht="15" customHeight="1">
      <c r="A62" s="35" t="s">
        <v>113</v>
      </c>
      <c r="B62" s="39"/>
      <c r="C62" s="40"/>
      <c r="D62" s="41" t="s">
        <v>111</v>
      </c>
      <c r="E62" s="39"/>
      <c r="F62" s="42"/>
      <c r="G62" s="66"/>
      <c r="H62" s="206"/>
      <c r="I62" s="207"/>
      <c r="J62" s="207"/>
      <c r="K62" s="49"/>
      <c r="L62" s="23"/>
    </row>
    <row r="63" spans="1:12" ht="38.25" customHeight="1">
      <c r="A63" s="36" t="s">
        <v>114</v>
      </c>
      <c r="B63" s="12">
        <v>200209</v>
      </c>
      <c r="C63" s="38" t="s">
        <v>36</v>
      </c>
      <c r="D63" s="14" t="s">
        <v>120</v>
      </c>
      <c r="E63" s="12" t="s">
        <v>2</v>
      </c>
      <c r="F63" s="15">
        <v>72.47</v>
      </c>
      <c r="G63" s="65">
        <v>145.02000000000001</v>
      </c>
      <c r="H63" s="211">
        <f t="shared" ref="H63:H70" si="13">ROUND(F63*G63,2)</f>
        <v>10509.6</v>
      </c>
      <c r="I63" s="65"/>
      <c r="J63" s="37">
        <f t="shared" ref="J63" si="14">ROUND(G63*I63,2)</f>
        <v>0</v>
      </c>
      <c r="K63" s="5"/>
      <c r="L63" s="45"/>
    </row>
    <row r="64" spans="1:12" ht="38.25" customHeight="1">
      <c r="A64" s="36" t="s">
        <v>115</v>
      </c>
      <c r="B64" s="12">
        <v>200253</v>
      </c>
      <c r="C64" s="38" t="s">
        <v>36</v>
      </c>
      <c r="D64" s="14" t="s">
        <v>121</v>
      </c>
      <c r="E64" s="12" t="s">
        <v>2</v>
      </c>
      <c r="F64" s="15">
        <v>14.5</v>
      </c>
      <c r="G64" s="65">
        <v>81.19</v>
      </c>
      <c r="H64" s="211">
        <v>1177.24</v>
      </c>
      <c r="I64" s="65"/>
      <c r="J64" s="37">
        <f t="shared" ref="J64:J70" si="15">ROUND(G64*I64,2)</f>
        <v>0</v>
      </c>
      <c r="K64" s="5"/>
      <c r="L64" s="45"/>
    </row>
    <row r="65" spans="1:12" ht="25.5" customHeight="1">
      <c r="A65" s="36" t="s">
        <v>134</v>
      </c>
      <c r="B65" s="12">
        <v>200326</v>
      </c>
      <c r="C65" s="13" t="s">
        <v>36</v>
      </c>
      <c r="D65" s="14" t="s">
        <v>95</v>
      </c>
      <c r="E65" s="12" t="s">
        <v>2</v>
      </c>
      <c r="F65" s="15">
        <v>316.45</v>
      </c>
      <c r="G65" s="65">
        <v>29.24</v>
      </c>
      <c r="H65" s="211">
        <f t="shared" si="13"/>
        <v>9253</v>
      </c>
      <c r="I65" s="65"/>
      <c r="J65" s="37">
        <f t="shared" si="15"/>
        <v>0</v>
      </c>
      <c r="K65" s="5"/>
      <c r="L65" s="45"/>
    </row>
    <row r="66" spans="1:12" ht="26.25" customHeight="1">
      <c r="A66" s="36" t="s">
        <v>135</v>
      </c>
      <c r="B66" s="12">
        <v>210304</v>
      </c>
      <c r="C66" s="38" t="s">
        <v>36</v>
      </c>
      <c r="D66" s="14" t="s">
        <v>112</v>
      </c>
      <c r="E66" s="12" t="s">
        <v>21</v>
      </c>
      <c r="F66" s="15">
        <v>55</v>
      </c>
      <c r="G66" s="65">
        <v>202.02</v>
      </c>
      <c r="H66" s="211">
        <f t="shared" si="13"/>
        <v>11111.1</v>
      </c>
      <c r="I66" s="65"/>
      <c r="J66" s="37">
        <f>ROUND(G66*I66,2)</f>
        <v>0</v>
      </c>
      <c r="K66" s="5"/>
      <c r="L66" s="45"/>
    </row>
    <row r="67" spans="1:12" ht="38.25">
      <c r="A67" s="36" t="s">
        <v>220</v>
      </c>
      <c r="B67" s="12" t="s">
        <v>216</v>
      </c>
      <c r="C67" s="38" t="s">
        <v>203</v>
      </c>
      <c r="D67" s="14" t="s">
        <v>160</v>
      </c>
      <c r="E67" s="12" t="s">
        <v>33</v>
      </c>
      <c r="F67" s="15">
        <v>2</v>
      </c>
      <c r="G67" s="65">
        <v>4151.1400000000003</v>
      </c>
      <c r="H67" s="211">
        <f t="shared" si="13"/>
        <v>8302.2800000000007</v>
      </c>
      <c r="I67" s="65"/>
      <c r="J67" s="37">
        <f t="shared" si="15"/>
        <v>0</v>
      </c>
      <c r="K67" s="5"/>
      <c r="L67" s="45"/>
    </row>
    <row r="68" spans="1:12">
      <c r="A68" s="36" t="s">
        <v>221</v>
      </c>
      <c r="B68" s="12">
        <v>200713</v>
      </c>
      <c r="C68" s="38" t="s">
        <v>36</v>
      </c>
      <c r="D68" s="14" t="s">
        <v>219</v>
      </c>
      <c r="E68" s="12" t="s">
        <v>33</v>
      </c>
      <c r="F68" s="15">
        <v>2</v>
      </c>
      <c r="G68" s="65">
        <v>145.28</v>
      </c>
      <c r="H68" s="211">
        <f t="shared" si="13"/>
        <v>290.56</v>
      </c>
      <c r="I68" s="65"/>
      <c r="J68" s="37">
        <f t="shared" si="15"/>
        <v>0</v>
      </c>
      <c r="K68" s="5"/>
      <c r="L68" s="45"/>
    </row>
    <row r="69" spans="1:12" ht="25.5">
      <c r="A69" s="36" t="s">
        <v>234</v>
      </c>
      <c r="B69" s="12">
        <v>200326</v>
      </c>
      <c r="C69" s="13" t="s">
        <v>36</v>
      </c>
      <c r="D69" s="14" t="s">
        <v>95</v>
      </c>
      <c r="E69" s="12" t="s">
        <v>2</v>
      </c>
      <c r="F69" s="15">
        <v>316.45</v>
      </c>
      <c r="G69" s="65">
        <v>29.24</v>
      </c>
      <c r="H69" s="211">
        <f t="shared" si="13"/>
        <v>9253</v>
      </c>
      <c r="I69" s="65"/>
      <c r="J69" s="220">
        <f t="shared" si="15"/>
        <v>0</v>
      </c>
      <c r="K69" s="5"/>
      <c r="L69" s="45"/>
    </row>
    <row r="70" spans="1:12" ht="25.5">
      <c r="A70" s="36" t="s">
        <v>247</v>
      </c>
      <c r="B70" s="12">
        <v>90206</v>
      </c>
      <c r="C70" s="38" t="s">
        <v>36</v>
      </c>
      <c r="D70" s="14" t="s">
        <v>233</v>
      </c>
      <c r="E70" s="12" t="s">
        <v>2</v>
      </c>
      <c r="F70" s="15">
        <v>49.66</v>
      </c>
      <c r="G70" s="65">
        <v>83.06</v>
      </c>
      <c r="H70" s="211">
        <f t="shared" si="13"/>
        <v>4124.76</v>
      </c>
      <c r="I70" s="65"/>
      <c r="J70" s="37">
        <f t="shared" si="15"/>
        <v>0</v>
      </c>
      <c r="K70" s="219">
        <f t="shared" ref="K70" si="16">F70-I70</f>
        <v>49.66</v>
      </c>
      <c r="L70" s="45"/>
    </row>
    <row r="71" spans="1:12" ht="15" customHeight="1">
      <c r="A71" s="36"/>
      <c r="B71" s="12"/>
      <c r="C71" s="13"/>
      <c r="D71" s="232" t="s">
        <v>175</v>
      </c>
      <c r="E71" s="233"/>
      <c r="F71" s="233"/>
      <c r="G71" s="234"/>
      <c r="H71" s="212">
        <f>SUM(H63:H70)</f>
        <v>54021.54</v>
      </c>
      <c r="I71" s="215"/>
      <c r="J71" s="215">
        <f>SUM(J63:J70)</f>
        <v>0</v>
      </c>
      <c r="K71" s="5"/>
      <c r="L71" s="45"/>
    </row>
    <row r="72" spans="1:12" ht="15" customHeight="1">
      <c r="A72" s="235"/>
      <c r="B72" s="236"/>
      <c r="C72" s="236"/>
      <c r="D72" s="236"/>
      <c r="E72" s="236"/>
      <c r="F72" s="236"/>
      <c r="G72" s="236"/>
      <c r="H72" s="236"/>
      <c r="I72" s="12"/>
      <c r="J72" s="12"/>
      <c r="K72" s="5"/>
      <c r="L72" s="45"/>
    </row>
    <row r="73" spans="1:12" ht="15" customHeight="1">
      <c r="A73" s="35" t="s">
        <v>136</v>
      </c>
      <c r="B73" s="39"/>
      <c r="C73" s="40"/>
      <c r="D73" s="41" t="s">
        <v>169</v>
      </c>
      <c r="E73" s="39"/>
      <c r="F73" s="42"/>
      <c r="G73" s="66"/>
      <c r="H73" s="206"/>
      <c r="I73" s="207"/>
      <c r="J73" s="207"/>
      <c r="K73" s="5"/>
      <c r="L73" s="45"/>
    </row>
    <row r="74" spans="1:12" ht="27" customHeight="1">
      <c r="A74" s="12" t="s">
        <v>214</v>
      </c>
      <c r="B74" s="12">
        <v>10246</v>
      </c>
      <c r="C74" s="38" t="s">
        <v>36</v>
      </c>
      <c r="D74" s="154" t="s">
        <v>212</v>
      </c>
      <c r="E74" s="12" t="s">
        <v>2</v>
      </c>
      <c r="F74" s="15">
        <v>134.82</v>
      </c>
      <c r="G74" s="65">
        <v>3.41</v>
      </c>
      <c r="H74" s="210">
        <f>ROUND(F74*G74,2)</f>
        <v>459.74</v>
      </c>
      <c r="I74" s="65"/>
      <c r="J74" s="37">
        <f t="shared" ref="J74" si="17">ROUND(G74*I74,2)</f>
        <v>0</v>
      </c>
      <c r="K74" s="5"/>
      <c r="L74" s="45"/>
    </row>
    <row r="75" spans="1:12" ht="39.75" customHeight="1">
      <c r="A75" s="36" t="s">
        <v>215</v>
      </c>
      <c r="B75" s="12">
        <v>190106</v>
      </c>
      <c r="C75" s="38" t="s">
        <v>36</v>
      </c>
      <c r="D75" s="14" t="s">
        <v>213</v>
      </c>
      <c r="E75" s="12" t="s">
        <v>2</v>
      </c>
      <c r="F75" s="15">
        <v>134.82</v>
      </c>
      <c r="G75" s="65">
        <v>25.68</v>
      </c>
      <c r="H75" s="210">
        <f>ROUND(F75*G75,2)</f>
        <v>3462.18</v>
      </c>
      <c r="I75" s="65"/>
      <c r="J75" s="37">
        <f t="shared" ref="J75:J76" si="18">ROUND(G75*I75,2)</f>
        <v>0</v>
      </c>
      <c r="K75" s="5"/>
      <c r="L75" s="45"/>
    </row>
    <row r="76" spans="1:12" ht="51">
      <c r="A76" s="36" t="s">
        <v>243</v>
      </c>
      <c r="B76" s="12">
        <v>61303</v>
      </c>
      <c r="C76" s="38" t="s">
        <v>36</v>
      </c>
      <c r="D76" s="195" t="s">
        <v>244</v>
      </c>
      <c r="E76" s="12" t="s">
        <v>33</v>
      </c>
      <c r="F76" s="15">
        <v>4</v>
      </c>
      <c r="G76" s="65">
        <v>1026.75</v>
      </c>
      <c r="H76" s="210">
        <f>ROUND(F76*G76,2)</f>
        <v>4107</v>
      </c>
      <c r="I76" s="65"/>
      <c r="J76" s="37">
        <f t="shared" si="18"/>
        <v>0</v>
      </c>
      <c r="K76" s="5"/>
      <c r="L76" s="45"/>
    </row>
    <row r="77" spans="1:12" ht="15" customHeight="1">
      <c r="A77" s="36"/>
      <c r="B77" s="12"/>
      <c r="C77" s="13"/>
      <c r="D77" s="232" t="s">
        <v>176</v>
      </c>
      <c r="E77" s="233"/>
      <c r="F77" s="233"/>
      <c r="G77" s="234"/>
      <c r="H77" s="212">
        <f>SUM(H74:H76)</f>
        <v>8028.92</v>
      </c>
      <c r="I77" s="215"/>
      <c r="J77" s="215"/>
      <c r="K77" s="5"/>
      <c r="L77" s="45"/>
    </row>
    <row r="78" spans="1:12" s="17" customFormat="1" ht="15" customHeight="1">
      <c r="A78" s="35" t="s">
        <v>170</v>
      </c>
      <c r="B78" s="39"/>
      <c r="C78" s="40"/>
      <c r="D78" s="41" t="s">
        <v>116</v>
      </c>
      <c r="E78" s="39"/>
      <c r="F78" s="42"/>
      <c r="G78" s="66"/>
      <c r="H78" s="206"/>
      <c r="I78" s="207"/>
      <c r="J78" s="207"/>
      <c r="K78" s="49"/>
      <c r="L78" s="23"/>
    </row>
    <row r="79" spans="1:12" ht="30" customHeight="1">
      <c r="A79" s="36" t="s">
        <v>171</v>
      </c>
      <c r="B79" s="12">
        <v>160718</v>
      </c>
      <c r="C79" s="13" t="s">
        <v>36</v>
      </c>
      <c r="D79" s="14" t="s">
        <v>217</v>
      </c>
      <c r="E79" s="12" t="s">
        <v>2</v>
      </c>
      <c r="F79" s="15">
        <v>24.41</v>
      </c>
      <c r="G79" s="65">
        <v>24.12</v>
      </c>
      <c r="H79" s="210">
        <f>ROUND(F79*G79,2)</f>
        <v>588.77</v>
      </c>
      <c r="I79" s="65"/>
      <c r="J79" s="37">
        <f t="shared" ref="J79" si="19">ROUND(G79*I79,2)</f>
        <v>0</v>
      </c>
      <c r="K79" s="5"/>
      <c r="L79" s="45"/>
    </row>
    <row r="80" spans="1:12" ht="15" customHeight="1">
      <c r="A80" s="36" t="s">
        <v>172</v>
      </c>
      <c r="B80" s="12">
        <v>200402</v>
      </c>
      <c r="C80" s="13" t="s">
        <v>36</v>
      </c>
      <c r="D80" s="14" t="s">
        <v>117</v>
      </c>
      <c r="E80" s="12" t="s">
        <v>2</v>
      </c>
      <c r="F80" s="15">
        <v>1322.71</v>
      </c>
      <c r="G80" s="65">
        <v>1.1100000000000001</v>
      </c>
      <c r="H80" s="211">
        <f>ROUND(F80*G80,2)</f>
        <v>1468.21</v>
      </c>
      <c r="I80" s="65"/>
      <c r="J80" s="37">
        <f t="shared" ref="J80:J81" si="20">ROUND(G80*I80,2)</f>
        <v>0</v>
      </c>
      <c r="K80" s="5"/>
      <c r="L80" s="45"/>
    </row>
    <row r="81" spans="1:12" ht="26.25" customHeight="1">
      <c r="A81" s="36" t="s">
        <v>218</v>
      </c>
      <c r="B81" s="12">
        <v>200576</v>
      </c>
      <c r="C81" s="38" t="s">
        <v>36</v>
      </c>
      <c r="D81" s="14" t="s">
        <v>118</v>
      </c>
      <c r="E81" s="12" t="s">
        <v>33</v>
      </c>
      <c r="F81" s="15">
        <v>1</v>
      </c>
      <c r="G81" s="65">
        <v>553.25</v>
      </c>
      <c r="H81" s="210">
        <f>ROUND(F81*G81,2)</f>
        <v>553.25</v>
      </c>
      <c r="I81" s="65"/>
      <c r="J81" s="37">
        <f t="shared" si="20"/>
        <v>0</v>
      </c>
      <c r="K81" s="5"/>
      <c r="L81" s="45"/>
    </row>
    <row r="82" spans="1:12" ht="15" customHeight="1">
      <c r="A82" s="36"/>
      <c r="B82" s="12"/>
      <c r="C82" s="13"/>
      <c r="D82" s="232" t="s">
        <v>177</v>
      </c>
      <c r="E82" s="233"/>
      <c r="F82" s="233"/>
      <c r="G82" s="234"/>
      <c r="H82" s="212">
        <f>SUM(H79:H81)</f>
        <v>2610.23</v>
      </c>
      <c r="I82" s="215"/>
      <c r="J82" s="215"/>
      <c r="K82" s="5"/>
      <c r="L82" s="45"/>
    </row>
    <row r="83" spans="1:12" ht="15" customHeight="1" thickBot="1">
      <c r="A83" s="84"/>
      <c r="C83" s="31"/>
      <c r="D83" s="31"/>
      <c r="E83" s="31"/>
      <c r="F83" s="31"/>
      <c r="G83" s="31"/>
      <c r="H83" s="31"/>
      <c r="I83" s="12"/>
      <c r="J83" s="12"/>
      <c r="K83" s="5"/>
      <c r="L83" s="45"/>
    </row>
    <row r="84" spans="1:12" s="24" customFormat="1" ht="16.5" thickBot="1">
      <c r="A84" s="273" t="s">
        <v>139</v>
      </c>
      <c r="B84" s="274"/>
      <c r="C84" s="274"/>
      <c r="D84" s="274"/>
      <c r="E84" s="274"/>
      <c r="F84" s="274"/>
      <c r="G84" s="56"/>
      <c r="H84" s="214">
        <f>SUM(H19+H27+H37+H49+H54+H60+H71+H82+H77)</f>
        <v>810000</v>
      </c>
      <c r="I84" s="217"/>
      <c r="J84" s="217">
        <f>J19+J27+J37+J49+J60+J71+J77+J82</f>
        <v>30464.59</v>
      </c>
      <c r="K84" s="50"/>
    </row>
    <row r="85" spans="1:12" ht="15.75">
      <c r="A85" s="222"/>
      <c r="B85" s="222"/>
      <c r="C85" s="222"/>
      <c r="D85" s="222"/>
      <c r="E85" s="222"/>
      <c r="F85" s="222"/>
      <c r="G85" s="223"/>
      <c r="H85" s="224"/>
      <c r="I85" s="224"/>
      <c r="J85" s="224"/>
      <c r="K85" s="5"/>
    </row>
    <row r="86" spans="1:12" ht="15.75">
      <c r="A86" s="275" t="s">
        <v>262</v>
      </c>
      <c r="B86" s="276"/>
      <c r="C86" s="276"/>
      <c r="D86" s="276"/>
      <c r="E86" s="276"/>
      <c r="F86" s="276"/>
      <c r="G86" s="276"/>
      <c r="H86" s="276"/>
      <c r="I86" s="276"/>
      <c r="J86" s="224"/>
      <c r="K86" s="5"/>
    </row>
    <row r="87" spans="1:12" ht="15" customHeight="1">
      <c r="H87" s="8" t="s">
        <v>140</v>
      </c>
    </row>
    <row r="88" spans="1:12" ht="15" customHeight="1">
      <c r="A88" s="176" t="s">
        <v>263</v>
      </c>
      <c r="B88" s="176"/>
      <c r="C88" s="176"/>
      <c r="D88" s="176"/>
      <c r="E88" s="176"/>
      <c r="F88" s="113"/>
      <c r="G88" s="114"/>
      <c r="H88" s="115"/>
      <c r="I88" s="115"/>
      <c r="J88" s="115"/>
    </row>
    <row r="89" spans="1:12" ht="15" customHeight="1">
      <c r="A89" s="9"/>
      <c r="B89" s="116"/>
      <c r="C89" s="116"/>
      <c r="D89" s="116"/>
      <c r="E89" s="116"/>
      <c r="F89" s="250" t="s">
        <v>258</v>
      </c>
      <c r="G89" s="250"/>
      <c r="H89" s="250"/>
      <c r="I89" s="250"/>
      <c r="J89" s="197"/>
    </row>
    <row r="90" spans="1:12" ht="15" customHeight="1">
      <c r="B90" s="117"/>
      <c r="C90" s="117"/>
      <c r="D90" s="117"/>
      <c r="E90" s="118"/>
      <c r="F90" s="250" t="s">
        <v>259</v>
      </c>
      <c r="G90" s="250"/>
      <c r="H90" s="250"/>
      <c r="I90" s="250"/>
      <c r="J90" s="198"/>
    </row>
    <row r="91" spans="1:12" ht="15" customHeight="1">
      <c r="B91" s="117"/>
      <c r="C91" s="117"/>
      <c r="D91" s="117"/>
      <c r="E91" s="118"/>
      <c r="F91" s="247" t="s">
        <v>260</v>
      </c>
      <c r="G91" s="247"/>
      <c r="H91" s="247"/>
      <c r="I91" s="247"/>
      <c r="J91" s="198"/>
    </row>
    <row r="92" spans="1:12" ht="15" customHeight="1">
      <c r="F92" s="249" t="s">
        <v>261</v>
      </c>
      <c r="G92" s="249"/>
      <c r="H92" s="249"/>
      <c r="I92" s="249"/>
    </row>
    <row r="94" spans="1:12" ht="15" customHeight="1">
      <c r="H94" s="251" t="s">
        <v>257</v>
      </c>
      <c r="I94" s="251"/>
      <c r="J94" s="221">
        <f>H84-J84</f>
        <v>779535.41</v>
      </c>
    </row>
  </sheetData>
  <mergeCells count="30">
    <mergeCell ref="F92:I92"/>
    <mergeCell ref="F90:I90"/>
    <mergeCell ref="H94:I94"/>
    <mergeCell ref="I7:J7"/>
    <mergeCell ref="A1:B5"/>
    <mergeCell ref="C1:H2"/>
    <mergeCell ref="C3:H3"/>
    <mergeCell ref="C4:H4"/>
    <mergeCell ref="A6:H6"/>
    <mergeCell ref="F91:I91"/>
    <mergeCell ref="A84:F84"/>
    <mergeCell ref="D82:G82"/>
    <mergeCell ref="D37:G37"/>
    <mergeCell ref="A86:I86"/>
    <mergeCell ref="F89:I89"/>
    <mergeCell ref="D49:G49"/>
    <mergeCell ref="I6:J6"/>
    <mergeCell ref="A8:H8"/>
    <mergeCell ref="A7:H7"/>
    <mergeCell ref="D77:G77"/>
    <mergeCell ref="A72:H72"/>
    <mergeCell ref="A10:H10"/>
    <mergeCell ref="A19:G19"/>
    <mergeCell ref="D27:G27"/>
    <mergeCell ref="D60:G60"/>
    <mergeCell ref="A61:H61"/>
    <mergeCell ref="D54:G54"/>
    <mergeCell ref="A11:H11"/>
    <mergeCell ref="A13:H13"/>
    <mergeCell ref="D71:G71"/>
  </mergeCells>
  <phoneticPr fontId="3" type="noConversion"/>
  <printOptions horizontalCentered="1"/>
  <pageMargins left="0.59055118110236227" right="0.39370078740157483" top="0.59055118110236227" bottom="0.59055118110236227" header="0.31496062992125984" footer="0.31496062992125984"/>
  <pageSetup paperSize="9" scale="72" fitToHeight="0" orientation="landscape" r:id="rId1"/>
  <rowBreaks count="1" manualBreakCount="1">
    <brk id="60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0"/>
  <sheetViews>
    <sheetView view="pageBreakPreview" zoomScaleSheetLayoutView="100" workbookViewId="0">
      <selection activeCell="K29" sqref="K29"/>
    </sheetView>
  </sheetViews>
  <sheetFormatPr defaultRowHeight="15"/>
  <cols>
    <col min="1" max="1" width="7.42578125" customWidth="1"/>
    <col min="2" max="2" width="29.28515625" customWidth="1"/>
    <col min="3" max="3" width="15.5703125" customWidth="1"/>
    <col min="4" max="4" width="11.42578125" customWidth="1"/>
    <col min="5" max="5" width="4.7109375" customWidth="1"/>
    <col min="6" max="7" width="14.7109375" customWidth="1"/>
    <col min="8" max="8" width="17.85546875" customWidth="1"/>
    <col min="9" max="9" width="14.5703125" customWidth="1"/>
    <col min="10" max="10" width="15.85546875" customWidth="1"/>
    <col min="11" max="11" width="16.42578125" customWidth="1"/>
  </cols>
  <sheetData>
    <row r="1" spans="1:11" s="1" customFormat="1" ht="24.95" customHeight="1">
      <c r="A1" s="277" t="s">
        <v>41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 s="1" customFormat="1" ht="15" customHeight="1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</row>
    <row r="3" spans="1:11" s="1" customFormat="1" ht="15" customHeight="1">
      <c r="A3" s="277"/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1" s="1" customFormat="1" ht="15" customHeight="1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1" s="1" customFormat="1" ht="18" customHeight="1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</row>
    <row r="6" spans="1:11" s="16" customFormat="1" ht="18" customHeight="1">
      <c r="A6" s="281" t="s">
        <v>22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1" s="1" customFormat="1" ht="15" customHeight="1">
      <c r="A7" s="280" t="str">
        <f>ORÇAMENTO!A8</f>
        <v xml:space="preserve"> REFORMA E MELHORIAS DO CAMPO BOM DE BOLA I E CONSTRUÇÃO DE MURO DE CONTENÇÃO  - BAIRRO RECANTO DOS POETAS, LARANJA DA TERRA/ES</v>
      </c>
      <c r="B7" s="280"/>
      <c r="C7" s="280"/>
      <c r="D7" s="280"/>
      <c r="E7" s="280"/>
      <c r="F7" s="280"/>
      <c r="G7" s="280"/>
      <c r="H7" s="280"/>
      <c r="I7" s="280"/>
      <c r="J7" s="280"/>
      <c r="K7" s="280"/>
    </row>
    <row r="8" spans="1:11" s="1" customFormat="1" ht="31.5" customHeight="1">
      <c r="A8" s="280"/>
      <c r="B8" s="280"/>
      <c r="C8" s="280"/>
      <c r="D8" s="280"/>
      <c r="E8" s="280"/>
      <c r="F8" s="280"/>
      <c r="G8" s="280"/>
      <c r="H8" s="280"/>
      <c r="I8" s="280"/>
      <c r="J8" s="280"/>
      <c r="K8" s="280"/>
    </row>
    <row r="9" spans="1:11" s="1" customFormat="1" ht="15" customHeight="1">
      <c r="A9" s="279"/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spans="1:11" s="27" customFormat="1" ht="26.25" customHeight="1">
      <c r="A10" s="177" t="s">
        <v>0</v>
      </c>
      <c r="B10" s="178" t="s">
        <v>15</v>
      </c>
      <c r="C10" s="178" t="s">
        <v>23</v>
      </c>
      <c r="D10" s="178" t="s">
        <v>26</v>
      </c>
      <c r="E10" s="179"/>
      <c r="F10" s="178" t="s">
        <v>9</v>
      </c>
      <c r="G10" s="178" t="s">
        <v>10</v>
      </c>
      <c r="H10" s="178" t="s">
        <v>24</v>
      </c>
      <c r="I10" s="180" t="s">
        <v>25</v>
      </c>
      <c r="J10" s="180" t="s">
        <v>222</v>
      </c>
      <c r="K10" s="180" t="s">
        <v>223</v>
      </c>
    </row>
    <row r="11" spans="1:11" s="27" customFormat="1" ht="15" customHeight="1">
      <c r="A11" s="51"/>
      <c r="B11" s="26"/>
      <c r="C11" s="26"/>
      <c r="D11" s="26"/>
      <c r="E11" s="25"/>
      <c r="F11" s="26"/>
      <c r="G11" s="26"/>
      <c r="H11" s="26"/>
      <c r="I11" s="181"/>
      <c r="J11" s="189"/>
      <c r="K11" s="188"/>
    </row>
    <row r="12" spans="1:11" s="1" customFormat="1" ht="15" customHeight="1">
      <c r="A12" s="36">
        <v>1</v>
      </c>
      <c r="B12" s="14" t="str">
        <f>ORÇAMENTO!D14</f>
        <v>SERVIÇOS PRELIMINARES</v>
      </c>
      <c r="C12" s="28">
        <f>ORÇAMENTO!H19</f>
        <v>9967.5299999999988</v>
      </c>
      <c r="D12" s="30">
        <f>(C12/C23)*100</f>
        <v>1.2305592592592591</v>
      </c>
      <c r="E12" s="15"/>
      <c r="F12" s="28">
        <f>C12</f>
        <v>9967.5299999999988</v>
      </c>
      <c r="G12" s="28"/>
      <c r="H12" s="15"/>
      <c r="I12" s="182"/>
      <c r="J12" s="184"/>
      <c r="K12" s="163"/>
    </row>
    <row r="13" spans="1:11" s="1" customFormat="1" ht="15" customHeight="1">
      <c r="A13" s="36">
        <v>2</v>
      </c>
      <c r="B13" s="14" t="str">
        <f>ORÇAMENTO!D21</f>
        <v>DEMOLIÇÕES E RETIRADAS</v>
      </c>
      <c r="C13" s="28">
        <f>ORÇAMENTO!H27</f>
        <v>32761.9</v>
      </c>
      <c r="D13" s="30">
        <f>(C13/C23)*100</f>
        <v>4.0446790123456786</v>
      </c>
      <c r="E13" s="15"/>
      <c r="F13" s="15">
        <f>C13</f>
        <v>32761.9</v>
      </c>
      <c r="G13" s="15"/>
      <c r="H13" s="15"/>
      <c r="I13" s="182"/>
      <c r="J13" s="184"/>
      <c r="K13" s="163"/>
    </row>
    <row r="14" spans="1:11" s="1" customFormat="1" ht="15" customHeight="1">
      <c r="A14" s="36">
        <v>3</v>
      </c>
      <c r="B14" s="14" t="str">
        <f>ORÇAMENTO!D29</f>
        <v>MURO DE CONTENÇÃO</v>
      </c>
      <c r="C14" s="28">
        <f>ORÇAMENTO!H37</f>
        <v>149752.28999999998</v>
      </c>
      <c r="D14" s="30">
        <f>(C14/C23)*100</f>
        <v>18.487937037037032</v>
      </c>
      <c r="E14" s="15"/>
      <c r="F14" s="15"/>
      <c r="G14" s="15">
        <f>C14</f>
        <v>149752.28999999998</v>
      </c>
      <c r="H14" s="15"/>
      <c r="I14" s="182"/>
      <c r="J14" s="184"/>
      <c r="K14" s="163"/>
    </row>
    <row r="15" spans="1:11" s="1" customFormat="1" ht="15" customHeight="1">
      <c r="A15" s="36">
        <v>4</v>
      </c>
      <c r="B15" s="14" t="str">
        <f>ORÇAMENTO!D39</f>
        <v>ALAMBRADO</v>
      </c>
      <c r="C15" s="28">
        <f>ORÇAMENTO!H49</f>
        <v>271608</v>
      </c>
      <c r="D15" s="30">
        <f>(C15/C23)*100</f>
        <v>33.531851851851854</v>
      </c>
      <c r="E15" s="15"/>
      <c r="F15" s="15"/>
      <c r="G15" s="15"/>
      <c r="H15" s="15">
        <f>C15</f>
        <v>271608</v>
      </c>
      <c r="I15" s="182"/>
      <c r="J15" s="184"/>
      <c r="K15" s="163"/>
    </row>
    <row r="16" spans="1:11" s="1" customFormat="1" ht="15" customHeight="1">
      <c r="A16" s="36">
        <v>5</v>
      </c>
      <c r="B16" s="14" t="str">
        <f>ORÇAMENTO!D51</f>
        <v>GRAMADO</v>
      </c>
      <c r="C16" s="28">
        <f>ORÇAMENTO!H54</f>
        <v>194935.41999999998</v>
      </c>
      <c r="D16" s="30">
        <f>(C16/C23)*100</f>
        <v>24.066101234567899</v>
      </c>
      <c r="E16" s="15"/>
      <c r="F16" s="15"/>
      <c r="G16" s="15"/>
      <c r="H16" s="15"/>
      <c r="I16" s="182">
        <f>C16</f>
        <v>194935.41999999998</v>
      </c>
      <c r="J16" s="184"/>
      <c r="K16" s="163"/>
    </row>
    <row r="17" spans="1:11" s="1" customFormat="1" ht="15" customHeight="1">
      <c r="A17" s="155">
        <v>6</v>
      </c>
      <c r="B17" s="172" t="str">
        <f>ORÇAMENTO!D56</f>
        <v>PAVIMENTAÇÃO</v>
      </c>
      <c r="C17" s="156">
        <f>ORÇAMENTO!H60</f>
        <v>86314.17</v>
      </c>
      <c r="D17" s="157">
        <f>(C17/C23)*100</f>
        <v>10.656070370370371</v>
      </c>
      <c r="E17" s="158"/>
      <c r="F17" s="158"/>
      <c r="G17" s="158"/>
      <c r="H17" s="158"/>
      <c r="I17" s="183"/>
      <c r="J17" s="190">
        <f>C17</f>
        <v>86314.17</v>
      </c>
      <c r="K17" s="163"/>
    </row>
    <row r="18" spans="1:11" s="1" customFormat="1" ht="15" customHeight="1">
      <c r="A18" s="164">
        <v>7</v>
      </c>
      <c r="B18" s="173" t="str">
        <f>ORÇAMENTO!D62</f>
        <v>PAISAGISMO</v>
      </c>
      <c r="C18" s="168">
        <f>ORÇAMENTO!H71</f>
        <v>54021.54</v>
      </c>
      <c r="D18" s="30">
        <f>(C18/C23)*100</f>
        <v>6.6693259259259259</v>
      </c>
      <c r="E18" s="163"/>
      <c r="F18" s="163"/>
      <c r="G18" s="163"/>
      <c r="H18" s="163"/>
      <c r="I18" s="184"/>
      <c r="J18" s="184"/>
      <c r="K18" s="191">
        <f>C18</f>
        <v>54021.54</v>
      </c>
    </row>
    <row r="19" spans="1:11" s="1" customFormat="1" ht="15" customHeight="1">
      <c r="A19" s="165">
        <v>8</v>
      </c>
      <c r="B19" s="174" t="str">
        <f>ORÇAMENTO!D73</f>
        <v>VESTIÁRIO</v>
      </c>
      <c r="C19" s="169">
        <f>ORÇAMENTO!H77</f>
        <v>8028.92</v>
      </c>
      <c r="D19" s="175">
        <f>(C19/C23)*100</f>
        <v>0.99122469135802471</v>
      </c>
      <c r="E19" s="166"/>
      <c r="F19" s="166"/>
      <c r="G19" s="166"/>
      <c r="H19" s="166"/>
      <c r="I19" s="167"/>
      <c r="J19" s="184"/>
      <c r="K19" s="163">
        <f>C19</f>
        <v>8028.92</v>
      </c>
    </row>
    <row r="20" spans="1:11" s="1" customFormat="1" ht="15" customHeight="1">
      <c r="A20" s="159">
        <v>9</v>
      </c>
      <c r="B20" s="171" t="str">
        <f>ORÇAMENTO!D78</f>
        <v>SERVIÇOS FINAIS</v>
      </c>
      <c r="C20" s="170">
        <f>ORÇAMENTO!H82</f>
        <v>2610.23</v>
      </c>
      <c r="D20" s="30">
        <f>(C20/C23)*100</f>
        <v>0.3222506172839506</v>
      </c>
      <c r="E20" s="166"/>
      <c r="F20" s="166"/>
      <c r="G20" s="166"/>
      <c r="H20" s="166"/>
      <c r="I20" s="167"/>
      <c r="J20" s="184"/>
      <c r="K20" s="191">
        <f>C20</f>
        <v>2610.23</v>
      </c>
    </row>
    <row r="21" spans="1:11" s="1" customFormat="1" ht="15" customHeight="1">
      <c r="A21" s="163"/>
      <c r="B21" s="163"/>
      <c r="C21" s="160"/>
      <c r="D21" s="161"/>
      <c r="E21" s="162"/>
      <c r="F21" s="162"/>
      <c r="G21" s="162"/>
      <c r="H21" s="162"/>
      <c r="I21" s="185"/>
      <c r="J21" s="184"/>
      <c r="K21" s="163"/>
    </row>
    <row r="22" spans="1:11" s="1" customFormat="1" ht="15" customHeight="1">
      <c r="A22" s="284" t="s">
        <v>27</v>
      </c>
      <c r="B22" s="285"/>
      <c r="C22" s="28"/>
      <c r="D22" s="12"/>
      <c r="E22" s="15"/>
      <c r="F22" s="29">
        <f>SUM(F12:F13)</f>
        <v>42729.43</v>
      </c>
      <c r="G22" s="29">
        <f>G14</f>
        <v>149752.28999999998</v>
      </c>
      <c r="H22" s="46">
        <f>H15</f>
        <v>271608</v>
      </c>
      <c r="I22" s="186">
        <f>I16</f>
        <v>194935.41999999998</v>
      </c>
      <c r="J22" s="186">
        <f>J17</f>
        <v>86314.17</v>
      </c>
      <c r="K22" s="186">
        <f>SUM(K18:K20)</f>
        <v>64660.69</v>
      </c>
    </row>
    <row r="23" spans="1:11" s="1" customFormat="1" ht="15" customHeight="1" thickBot="1">
      <c r="A23" s="282" t="s">
        <v>23</v>
      </c>
      <c r="B23" s="283"/>
      <c r="C23" s="52">
        <f>SUM(C12:C22)</f>
        <v>810000</v>
      </c>
      <c r="D23" s="53">
        <f>SUM(D12:D22)</f>
        <v>100.00000000000001</v>
      </c>
      <c r="E23" s="54"/>
      <c r="F23" s="52">
        <f>F22</f>
        <v>42729.43</v>
      </c>
      <c r="G23" s="52">
        <f>F23+G22</f>
        <v>192481.71999999997</v>
      </c>
      <c r="H23" s="55">
        <f>G23+H22</f>
        <v>464089.72</v>
      </c>
      <c r="I23" s="187">
        <f>H23+I22</f>
        <v>659025.1399999999</v>
      </c>
      <c r="J23" s="187">
        <f>I23+J22</f>
        <v>745339.30999999994</v>
      </c>
      <c r="K23" s="187">
        <f>J23+K22</f>
        <v>810000</v>
      </c>
    </row>
    <row r="24" spans="1:11" s="1" customFormat="1" ht="15" customHeight="1">
      <c r="A24" s="3"/>
      <c r="B24" s="2"/>
      <c r="C24" s="5"/>
      <c r="D24" s="5"/>
      <c r="E24" s="4"/>
      <c r="F24" s="4"/>
      <c r="G24" s="4"/>
      <c r="H24" s="4"/>
      <c r="I24" s="6"/>
    </row>
    <row r="25" spans="1:11" s="1" customFormat="1" ht="15" customHeight="1">
      <c r="A25" s="3"/>
      <c r="B25" s="2"/>
      <c r="C25" s="5"/>
      <c r="D25" s="5"/>
      <c r="E25" s="4"/>
      <c r="F25" s="4"/>
      <c r="G25" s="4"/>
      <c r="H25" s="4"/>
      <c r="I25" s="6"/>
    </row>
    <row r="26" spans="1:11" s="1" customFormat="1" ht="15" customHeight="1">
      <c r="B26" s="286" t="s">
        <v>242</v>
      </c>
      <c r="C26" s="286"/>
      <c r="D26" s="286"/>
      <c r="E26" s="286"/>
      <c r="F26" s="113"/>
      <c r="G26" s="113"/>
      <c r="H26" s="114"/>
      <c r="I26" s="115"/>
    </row>
    <row r="27" spans="1:11" s="1" customFormat="1" ht="15" customHeight="1">
      <c r="A27" s="9"/>
      <c r="B27" s="116"/>
      <c r="C27" s="116"/>
      <c r="D27" s="116"/>
      <c r="E27" s="116"/>
      <c r="F27" s="287" t="s">
        <v>156</v>
      </c>
      <c r="G27" s="287"/>
      <c r="H27" s="287"/>
      <c r="I27" s="287"/>
    </row>
    <row r="28" spans="1:11" s="1" customFormat="1" ht="15" customHeight="1">
      <c r="A28" s="3"/>
      <c r="B28" s="117"/>
      <c r="C28" s="117"/>
      <c r="D28" s="117"/>
      <c r="E28" s="118"/>
      <c r="F28" s="278" t="s">
        <v>157</v>
      </c>
      <c r="G28" s="278"/>
      <c r="H28" s="278"/>
      <c r="I28" s="278"/>
    </row>
    <row r="29" spans="1:11" s="1" customFormat="1" ht="15" customHeight="1">
      <c r="A29" s="3"/>
      <c r="B29" s="117"/>
      <c r="C29" s="117"/>
      <c r="D29" s="117"/>
      <c r="E29" s="118"/>
      <c r="F29" s="278" t="s">
        <v>158</v>
      </c>
      <c r="G29" s="278"/>
      <c r="H29" s="278"/>
      <c r="I29" s="278"/>
    </row>
    <row r="30" spans="1:11" s="1" customFormat="1" ht="15" customHeight="1">
      <c r="A30" s="3"/>
      <c r="B30" s="2"/>
      <c r="C30" s="5"/>
      <c r="D30" s="5"/>
      <c r="E30" s="4"/>
      <c r="F30" s="4"/>
      <c r="G30" s="4"/>
      <c r="H30" s="4"/>
      <c r="I30" s="6"/>
    </row>
  </sheetData>
  <mergeCells count="10">
    <mergeCell ref="A1:K5"/>
    <mergeCell ref="F28:I28"/>
    <mergeCell ref="F29:I29"/>
    <mergeCell ref="A9:K9"/>
    <mergeCell ref="A7:K8"/>
    <mergeCell ref="A6:K6"/>
    <mergeCell ref="A23:B23"/>
    <mergeCell ref="A22:B22"/>
    <mergeCell ref="B26:E26"/>
    <mergeCell ref="F27:I27"/>
  </mergeCells>
  <phoneticPr fontId="36" type="noConversion"/>
  <pageMargins left="0.59055118110236227" right="0.39370078740157483" top="0.59055118110236227" bottom="0.59055118110236227" header="0.31496062992125984" footer="0.31496062992125984"/>
  <pageSetup paperSize="9" scale="8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A11AD-3301-43B1-8B5E-3221C426A85A}">
  <sheetPr>
    <pageSetUpPr fitToPage="1"/>
  </sheetPr>
  <dimension ref="A1:H48"/>
  <sheetViews>
    <sheetView topLeftCell="A7" workbookViewId="0">
      <selection activeCell="A45" sqref="A45:D45"/>
    </sheetView>
  </sheetViews>
  <sheetFormatPr defaultRowHeight="15"/>
  <cols>
    <col min="3" max="3" width="10.28515625" customWidth="1"/>
    <col min="4" max="4" width="49.28515625" customWidth="1"/>
    <col min="6" max="6" width="16.28515625" customWidth="1"/>
    <col min="7" max="7" width="18.85546875" customWidth="1"/>
  </cols>
  <sheetData>
    <row r="1" spans="1:8">
      <c r="A1" s="291"/>
      <c r="B1" s="292"/>
      <c r="C1" s="295" t="s">
        <v>8</v>
      </c>
      <c r="D1" s="295"/>
      <c r="E1" s="295"/>
      <c r="F1" s="295"/>
      <c r="G1" s="295"/>
      <c r="H1" s="295"/>
    </row>
    <row r="2" spans="1:8">
      <c r="A2" s="293"/>
      <c r="B2" s="294"/>
      <c r="C2" s="295"/>
      <c r="D2" s="295"/>
      <c r="E2" s="295"/>
      <c r="F2" s="295"/>
      <c r="G2" s="295"/>
      <c r="H2" s="295"/>
    </row>
    <row r="3" spans="1:8">
      <c r="A3" s="293"/>
      <c r="B3" s="294"/>
      <c r="C3" s="296" t="s">
        <v>11</v>
      </c>
      <c r="D3" s="296"/>
      <c r="E3" s="296"/>
      <c r="F3" s="296"/>
      <c r="G3" s="296"/>
      <c r="H3" s="296"/>
    </row>
    <row r="4" spans="1:8">
      <c r="A4" s="293"/>
      <c r="B4" s="294"/>
      <c r="C4" s="296"/>
      <c r="D4" s="296"/>
      <c r="E4" s="296"/>
      <c r="F4" s="296"/>
      <c r="G4" s="296"/>
      <c r="H4" s="296"/>
    </row>
    <row r="5" spans="1:8">
      <c r="A5" s="293"/>
      <c r="B5" s="294"/>
      <c r="C5" s="297" t="s">
        <v>12</v>
      </c>
      <c r="D5" s="297"/>
      <c r="E5" s="297"/>
      <c r="F5" s="297"/>
      <c r="G5" s="297"/>
      <c r="H5" s="297"/>
    </row>
    <row r="6" spans="1:8">
      <c r="A6" s="298"/>
      <c r="B6" s="299"/>
      <c r="C6" s="299"/>
      <c r="D6" s="299"/>
      <c r="E6" s="299"/>
      <c r="F6" s="299"/>
      <c r="G6" s="299"/>
      <c r="H6" s="300"/>
    </row>
    <row r="7" spans="1:8">
      <c r="A7" s="301" t="s">
        <v>50</v>
      </c>
      <c r="B7" s="302"/>
      <c r="C7" s="302"/>
      <c r="D7" s="302"/>
      <c r="E7" s="302"/>
      <c r="F7" s="302"/>
      <c r="G7" s="302"/>
      <c r="H7" s="303"/>
    </row>
    <row r="8" spans="1:8">
      <c r="A8" s="304" t="s">
        <v>49</v>
      </c>
      <c r="B8" s="305"/>
      <c r="C8" s="305"/>
      <c r="D8" s="305"/>
      <c r="E8" s="305"/>
      <c r="F8" s="305"/>
      <c r="G8" s="305"/>
      <c r="H8" s="306"/>
    </row>
    <row r="9" spans="1:8">
      <c r="A9" s="307" t="s">
        <v>239</v>
      </c>
      <c r="B9" s="308"/>
      <c r="C9" s="308"/>
      <c r="D9" s="308"/>
      <c r="E9" s="308"/>
      <c r="F9" s="308"/>
      <c r="G9" s="308"/>
      <c r="H9" s="309"/>
    </row>
    <row r="10" spans="1:8">
      <c r="A10" s="310" t="s">
        <v>51</v>
      </c>
      <c r="B10" s="311"/>
      <c r="C10" s="73" t="s">
        <v>104</v>
      </c>
      <c r="D10" s="87">
        <v>100600</v>
      </c>
      <c r="E10" s="312" t="s">
        <v>52</v>
      </c>
      <c r="F10" s="313"/>
      <c r="G10" s="314"/>
      <c r="H10" s="88">
        <v>1.5727</v>
      </c>
    </row>
    <row r="11" spans="1:8" ht="29.25" customHeight="1">
      <c r="A11" s="51" t="s">
        <v>53</v>
      </c>
      <c r="B11" s="315" t="s">
        <v>145</v>
      </c>
      <c r="C11" s="315"/>
      <c r="D11" s="315"/>
      <c r="E11" s="315"/>
      <c r="F11" s="315"/>
      <c r="G11" s="74" t="s">
        <v>54</v>
      </c>
      <c r="H11" s="89" t="s">
        <v>146</v>
      </c>
    </row>
    <row r="12" spans="1:8">
      <c r="A12" s="288" t="s">
        <v>55</v>
      </c>
      <c r="B12" s="289"/>
      <c r="C12" s="289"/>
      <c r="D12" s="289"/>
      <c r="E12" s="289"/>
      <c r="F12" s="289"/>
      <c r="G12" s="289"/>
      <c r="H12" s="290"/>
    </row>
    <row r="13" spans="1:8">
      <c r="A13" s="90" t="s">
        <v>56</v>
      </c>
      <c r="B13" s="91" t="s">
        <v>57</v>
      </c>
      <c r="C13" s="91" t="s">
        <v>58</v>
      </c>
      <c r="D13" s="91" t="s">
        <v>59</v>
      </c>
      <c r="E13" s="91" t="s">
        <v>60</v>
      </c>
      <c r="F13" s="91" t="s">
        <v>61</v>
      </c>
      <c r="G13" s="91" t="s">
        <v>62</v>
      </c>
      <c r="H13" s="92" t="s">
        <v>63</v>
      </c>
    </row>
    <row r="14" spans="1:8">
      <c r="A14" s="93" t="s">
        <v>64</v>
      </c>
      <c r="B14" s="76">
        <v>10146</v>
      </c>
      <c r="C14" s="78" t="s">
        <v>36</v>
      </c>
      <c r="D14" s="94" t="s">
        <v>67</v>
      </c>
      <c r="E14" s="95" t="s">
        <v>65</v>
      </c>
      <c r="F14" s="95">
        <v>16.88</v>
      </c>
      <c r="G14" s="95">
        <v>1.3180000000000001</v>
      </c>
      <c r="H14" s="77">
        <f>F14*G14</f>
        <v>22.24784</v>
      </c>
    </row>
    <row r="15" spans="1:8">
      <c r="A15" s="93" t="s">
        <v>66</v>
      </c>
      <c r="B15" s="76">
        <v>10139</v>
      </c>
      <c r="C15" s="78" t="s">
        <v>36</v>
      </c>
      <c r="D15" t="s">
        <v>147</v>
      </c>
      <c r="E15" s="95" t="s">
        <v>65</v>
      </c>
      <c r="F15" s="95">
        <v>22.74</v>
      </c>
      <c r="G15" s="95">
        <v>4.2839999999999998</v>
      </c>
      <c r="H15" s="77">
        <f>F15*G15</f>
        <v>97.418159999999986</v>
      </c>
    </row>
    <row r="16" spans="1:8">
      <c r="A16" s="319" t="s">
        <v>68</v>
      </c>
      <c r="B16" s="320"/>
      <c r="C16" s="320"/>
      <c r="D16" s="320"/>
      <c r="E16" s="320"/>
      <c r="F16" s="321">
        <f>SUM(H14:H15)</f>
        <v>119.66599999999998</v>
      </c>
      <c r="G16" s="321"/>
      <c r="H16" s="322"/>
    </row>
    <row r="17" spans="1:8">
      <c r="A17" s="323" t="s">
        <v>148</v>
      </c>
      <c r="B17" s="324"/>
      <c r="C17" s="324"/>
      <c r="D17" s="324"/>
      <c r="E17" s="324"/>
      <c r="F17" s="324"/>
      <c r="G17" s="324"/>
      <c r="H17" s="325"/>
    </row>
    <row r="18" spans="1:8">
      <c r="A18" s="98" t="s">
        <v>56</v>
      </c>
      <c r="B18" s="91" t="s">
        <v>57</v>
      </c>
      <c r="C18" s="91" t="s">
        <v>58</v>
      </c>
      <c r="D18" s="96" t="s">
        <v>59</v>
      </c>
      <c r="E18" s="96" t="s">
        <v>60</v>
      </c>
      <c r="F18" s="96" t="s">
        <v>61</v>
      </c>
      <c r="G18" s="96" t="s">
        <v>62</v>
      </c>
      <c r="H18" s="97" t="s">
        <v>63</v>
      </c>
    </row>
    <row r="19" spans="1:8">
      <c r="A19" s="99"/>
      <c r="B19" s="100"/>
      <c r="C19" s="101"/>
      <c r="D19" s="102"/>
      <c r="E19" s="103"/>
      <c r="F19" s="104"/>
      <c r="G19" s="105"/>
      <c r="H19" s="97">
        <f>F19*G19</f>
        <v>0</v>
      </c>
    </row>
    <row r="20" spans="1:8">
      <c r="A20" s="98"/>
      <c r="B20" s="103"/>
      <c r="C20" s="103"/>
      <c r="D20" s="103"/>
      <c r="E20" s="103"/>
      <c r="F20" s="103"/>
      <c r="G20" s="103"/>
      <c r="H20" s="97">
        <f>F20*G20</f>
        <v>0</v>
      </c>
    </row>
    <row r="21" spans="1:8">
      <c r="A21" s="319" t="s">
        <v>69</v>
      </c>
      <c r="B21" s="320"/>
      <c r="C21" s="320"/>
      <c r="D21" s="320"/>
      <c r="E21" s="320"/>
      <c r="F21" s="321">
        <f>SUM(H19:H20)</f>
        <v>0</v>
      </c>
      <c r="G21" s="321"/>
      <c r="H21" s="322"/>
    </row>
    <row r="22" spans="1:8">
      <c r="A22" s="323" t="s">
        <v>149</v>
      </c>
      <c r="B22" s="324"/>
      <c r="C22" s="324"/>
      <c r="D22" s="324"/>
      <c r="E22" s="324"/>
      <c r="F22" s="324"/>
      <c r="G22" s="324"/>
      <c r="H22" s="325"/>
    </row>
    <row r="23" spans="1:8">
      <c r="A23" s="98" t="s">
        <v>56</v>
      </c>
      <c r="B23" s="91" t="s">
        <v>57</v>
      </c>
      <c r="C23" s="91" t="s">
        <v>58</v>
      </c>
      <c r="D23" s="96" t="s">
        <v>59</v>
      </c>
      <c r="E23" s="96" t="s">
        <v>60</v>
      </c>
      <c r="F23" s="96" t="s">
        <v>61</v>
      </c>
      <c r="G23" s="96" t="s">
        <v>62</v>
      </c>
      <c r="H23" s="97" t="s">
        <v>63</v>
      </c>
    </row>
    <row r="24" spans="1:8" ht="76.5">
      <c r="A24" s="93" t="s">
        <v>89</v>
      </c>
      <c r="B24" s="106">
        <v>5928</v>
      </c>
      <c r="C24" s="78" t="s">
        <v>104</v>
      </c>
      <c r="D24" s="129" t="s">
        <v>150</v>
      </c>
      <c r="E24" s="79" t="s">
        <v>151</v>
      </c>
      <c r="F24" s="79">
        <v>267.14999999999998</v>
      </c>
      <c r="G24" s="108">
        <v>7.5999999999999998E-2</v>
      </c>
      <c r="H24" s="77">
        <f>F24*G24</f>
        <v>20.303399999999996</v>
      </c>
    </row>
    <row r="25" spans="1:8" ht="25.5">
      <c r="A25" s="93" t="s">
        <v>70</v>
      </c>
      <c r="B25" s="106">
        <v>5033</v>
      </c>
      <c r="C25" s="78" t="s">
        <v>104</v>
      </c>
      <c r="D25" s="107" t="s">
        <v>152</v>
      </c>
      <c r="E25" s="79" t="s">
        <v>60</v>
      </c>
      <c r="F25" s="79">
        <v>794</v>
      </c>
      <c r="G25" s="108">
        <v>1</v>
      </c>
      <c r="H25" s="77">
        <f>F25*G25</f>
        <v>794</v>
      </c>
    </row>
    <row r="26" spans="1:8">
      <c r="A26" s="93"/>
      <c r="B26" s="109"/>
      <c r="C26" s="101"/>
      <c r="D26" s="110"/>
      <c r="E26" s="103"/>
      <c r="F26" s="103"/>
      <c r="G26" s="111"/>
      <c r="H26" s="77"/>
    </row>
    <row r="27" spans="1:8">
      <c r="A27" s="93"/>
      <c r="B27" s="109"/>
      <c r="C27" s="101"/>
      <c r="D27" s="110"/>
      <c r="E27" s="103"/>
      <c r="F27" s="103"/>
      <c r="G27" s="111"/>
      <c r="H27" s="77"/>
    </row>
    <row r="28" spans="1:8">
      <c r="A28" s="319" t="s">
        <v>71</v>
      </c>
      <c r="B28" s="320"/>
      <c r="C28" s="320"/>
      <c r="D28" s="320"/>
      <c r="E28" s="320"/>
      <c r="F28" s="321">
        <f>SUM(H24:H25)</f>
        <v>814.30340000000001</v>
      </c>
      <c r="G28" s="321"/>
      <c r="H28" s="322"/>
    </row>
    <row r="29" spans="1:8">
      <c r="A29" s="316" t="s">
        <v>153</v>
      </c>
      <c r="B29" s="317"/>
      <c r="C29" s="317"/>
      <c r="D29" s="317"/>
      <c r="E29" s="317"/>
      <c r="F29" s="317"/>
      <c r="G29" s="317"/>
      <c r="H29" s="318"/>
    </row>
    <row r="30" spans="1:8">
      <c r="A30" s="98" t="s">
        <v>56</v>
      </c>
      <c r="B30" s="91" t="s">
        <v>57</v>
      </c>
      <c r="C30" s="91" t="s">
        <v>58</v>
      </c>
      <c r="D30" s="96" t="s">
        <v>59</v>
      </c>
      <c r="E30" s="96" t="s">
        <v>60</v>
      </c>
      <c r="F30" s="96" t="s">
        <v>61</v>
      </c>
      <c r="G30" s="96" t="s">
        <v>62</v>
      </c>
      <c r="H30" s="97" t="s">
        <v>63</v>
      </c>
    </row>
    <row r="31" spans="1:8">
      <c r="A31" s="98"/>
      <c r="B31" s="103"/>
      <c r="C31" s="103"/>
      <c r="D31" s="103"/>
      <c r="E31" s="103"/>
      <c r="F31" s="103"/>
      <c r="G31" s="103"/>
      <c r="H31" s="97">
        <f>F31*G31</f>
        <v>0</v>
      </c>
    </row>
    <row r="32" spans="1:8">
      <c r="A32" s="98"/>
      <c r="B32" s="103"/>
      <c r="C32" s="103"/>
      <c r="D32" s="103"/>
      <c r="E32" s="103"/>
      <c r="F32" s="103"/>
      <c r="G32" s="103"/>
      <c r="H32" s="97">
        <f>F32*G32</f>
        <v>0</v>
      </c>
    </row>
    <row r="33" spans="1:8">
      <c r="A33" s="319" t="s">
        <v>72</v>
      </c>
      <c r="B33" s="320"/>
      <c r="C33" s="320"/>
      <c r="D33" s="320"/>
      <c r="E33" s="320"/>
      <c r="F33" s="321">
        <f>SUM(H31:H32)</f>
        <v>0</v>
      </c>
      <c r="G33" s="321"/>
      <c r="H33" s="322"/>
    </row>
    <row r="34" spans="1:8">
      <c r="A34" s="316" t="s">
        <v>73</v>
      </c>
      <c r="B34" s="317"/>
      <c r="C34" s="317"/>
      <c r="D34" s="317"/>
      <c r="E34" s="317"/>
      <c r="F34" s="317"/>
      <c r="G34" s="317"/>
      <c r="H34" s="318"/>
    </row>
    <row r="35" spans="1:8">
      <c r="A35" s="98" t="s">
        <v>56</v>
      </c>
      <c r="B35" s="321" t="s">
        <v>74</v>
      </c>
      <c r="C35" s="321"/>
      <c r="D35" s="321"/>
      <c r="E35" s="326" t="s">
        <v>63</v>
      </c>
      <c r="F35" s="326"/>
      <c r="G35" s="326"/>
      <c r="H35" s="97"/>
    </row>
    <row r="36" spans="1:8">
      <c r="A36" s="98" t="s">
        <v>75</v>
      </c>
      <c r="B36" s="321" t="s">
        <v>76</v>
      </c>
      <c r="C36" s="321"/>
      <c r="D36" s="321"/>
      <c r="E36" s="326" t="s">
        <v>77</v>
      </c>
      <c r="F36" s="326"/>
      <c r="G36" s="326"/>
      <c r="H36" s="97">
        <f>F16</f>
        <v>119.66599999999998</v>
      </c>
    </row>
    <row r="37" spans="1:8">
      <c r="A37" s="98" t="s">
        <v>78</v>
      </c>
      <c r="B37" s="321" t="s">
        <v>79</v>
      </c>
      <c r="C37" s="321"/>
      <c r="D37" s="321"/>
      <c r="E37" s="327">
        <f>H10</f>
        <v>1.5727</v>
      </c>
      <c r="F37" s="327"/>
      <c r="G37" s="327"/>
      <c r="H37" s="97"/>
    </row>
    <row r="38" spans="1:8">
      <c r="A38" s="98" t="s">
        <v>80</v>
      </c>
      <c r="B38" s="321" t="s">
        <v>81</v>
      </c>
      <c r="C38" s="321"/>
      <c r="D38" s="321"/>
      <c r="E38" s="328" t="s">
        <v>82</v>
      </c>
      <c r="F38" s="328"/>
      <c r="G38" s="328"/>
      <c r="H38" s="97">
        <f>F21</f>
        <v>0</v>
      </c>
    </row>
    <row r="39" spans="1:8">
      <c r="A39" s="98" t="s">
        <v>83</v>
      </c>
      <c r="B39" s="321" t="s">
        <v>84</v>
      </c>
      <c r="C39" s="321"/>
      <c r="D39" s="321"/>
      <c r="E39" s="328" t="s">
        <v>85</v>
      </c>
      <c r="F39" s="328"/>
      <c r="G39" s="328"/>
      <c r="H39" s="97">
        <f>F28</f>
        <v>814.30340000000001</v>
      </c>
    </row>
    <row r="40" spans="1:8">
      <c r="A40" s="98" t="s">
        <v>86</v>
      </c>
      <c r="B40" s="321" t="s">
        <v>154</v>
      </c>
      <c r="C40" s="321"/>
      <c r="D40" s="321"/>
      <c r="E40" s="328" t="s">
        <v>87</v>
      </c>
      <c r="F40" s="328"/>
      <c r="G40" s="328"/>
      <c r="H40" s="97">
        <f>F33</f>
        <v>0</v>
      </c>
    </row>
    <row r="41" spans="1:8">
      <c r="A41" s="98"/>
      <c r="B41" s="321"/>
      <c r="C41" s="321"/>
      <c r="D41" s="321"/>
      <c r="E41" s="324" t="s">
        <v>88</v>
      </c>
      <c r="F41" s="324"/>
      <c r="G41" s="324"/>
      <c r="H41" s="80">
        <f>ROUND(SUM(H38+H36+H39+H40),2)</f>
        <v>933.97</v>
      </c>
    </row>
    <row r="42" spans="1:8">
      <c r="A42" s="112"/>
      <c r="B42" s="330"/>
      <c r="C42" s="330"/>
      <c r="D42" s="330"/>
      <c r="E42" s="331" t="s">
        <v>155</v>
      </c>
      <c r="F42" s="331"/>
      <c r="G42" s="331"/>
      <c r="H42" s="81">
        <f>H41</f>
        <v>933.97</v>
      </c>
    </row>
    <row r="43" spans="1:8" ht="15.75" thickBot="1">
      <c r="A43" s="332"/>
      <c r="B43" s="333"/>
      <c r="C43" s="333"/>
      <c r="D43" s="333"/>
      <c r="E43" s="333"/>
      <c r="F43" s="333"/>
      <c r="G43" s="333"/>
      <c r="H43" s="334"/>
    </row>
    <row r="45" spans="1:8" ht="15.75">
      <c r="A45" s="286" t="s">
        <v>242</v>
      </c>
      <c r="B45" s="286"/>
      <c r="C45" s="286"/>
      <c r="D45" s="286"/>
      <c r="E45" s="113"/>
      <c r="F45" s="113"/>
      <c r="G45" s="114"/>
      <c r="H45" s="115"/>
    </row>
    <row r="46" spans="1:8">
      <c r="A46" s="116"/>
      <c r="B46" s="116"/>
      <c r="C46" s="116"/>
      <c r="D46" s="116"/>
      <c r="E46" s="287" t="s">
        <v>156</v>
      </c>
      <c r="F46" s="287"/>
      <c r="G46" s="287"/>
      <c r="H46" s="287"/>
    </row>
    <row r="47" spans="1:8">
      <c r="A47" s="117"/>
      <c r="B47" s="117"/>
      <c r="C47" s="117"/>
      <c r="D47" s="118"/>
      <c r="E47" s="329" t="s">
        <v>157</v>
      </c>
      <c r="F47" s="329"/>
      <c r="G47" s="329"/>
      <c r="H47" s="329"/>
    </row>
    <row r="48" spans="1:8">
      <c r="A48" s="117"/>
      <c r="B48" s="117"/>
      <c r="C48" s="117"/>
      <c r="D48" s="118"/>
      <c r="E48" s="329" t="s">
        <v>158</v>
      </c>
      <c r="F48" s="329"/>
      <c r="G48" s="329"/>
      <c r="H48" s="329"/>
    </row>
  </sheetData>
  <mergeCells count="45">
    <mergeCell ref="E46:H46"/>
    <mergeCell ref="E47:H47"/>
    <mergeCell ref="E48:H48"/>
    <mergeCell ref="B41:D41"/>
    <mergeCell ref="E41:G41"/>
    <mergeCell ref="B42:D42"/>
    <mergeCell ref="E42:G42"/>
    <mergeCell ref="A43:H43"/>
    <mergeCell ref="A45:D45"/>
    <mergeCell ref="B38:D38"/>
    <mergeCell ref="E38:G38"/>
    <mergeCell ref="B39:D39"/>
    <mergeCell ref="E39:G39"/>
    <mergeCell ref="B40:D40"/>
    <mergeCell ref="E40:G40"/>
    <mergeCell ref="B35:D35"/>
    <mergeCell ref="E35:G35"/>
    <mergeCell ref="B36:D36"/>
    <mergeCell ref="E36:G36"/>
    <mergeCell ref="B37:D37"/>
    <mergeCell ref="E37:G37"/>
    <mergeCell ref="A34:H34"/>
    <mergeCell ref="A16:E16"/>
    <mergeCell ref="F16:H16"/>
    <mergeCell ref="A17:H17"/>
    <mergeCell ref="A21:E21"/>
    <mergeCell ref="F21:H21"/>
    <mergeCell ref="A22:H22"/>
    <mergeCell ref="A28:E28"/>
    <mergeCell ref="F28:H28"/>
    <mergeCell ref="A29:H29"/>
    <mergeCell ref="A33:E33"/>
    <mergeCell ref="F33:H33"/>
    <mergeCell ref="A12:H12"/>
    <mergeCell ref="A1:B5"/>
    <mergeCell ref="C1:H2"/>
    <mergeCell ref="C3:H4"/>
    <mergeCell ref="C5:H5"/>
    <mergeCell ref="A6:H6"/>
    <mergeCell ref="A7:H7"/>
    <mergeCell ref="A8:H8"/>
    <mergeCell ref="A9:H9"/>
    <mergeCell ref="A10:B10"/>
    <mergeCell ref="E10:G10"/>
    <mergeCell ref="B11:F11"/>
  </mergeCells>
  <pageMargins left="0.511811024" right="0.511811024" top="0.78740157499999996" bottom="0.78740157499999996" header="0.31496062000000002" footer="0.31496062000000002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550A-BE77-4B31-AAAB-D6F8A68D74B2}">
  <sheetPr>
    <pageSetUpPr fitToPage="1"/>
  </sheetPr>
  <dimension ref="A1:H47"/>
  <sheetViews>
    <sheetView topLeftCell="A4" workbookViewId="0">
      <selection activeCell="D48" sqref="D48"/>
    </sheetView>
  </sheetViews>
  <sheetFormatPr defaultRowHeight="15"/>
  <cols>
    <col min="3" max="3" width="10.42578125" customWidth="1"/>
    <col min="4" max="4" width="28.140625" customWidth="1"/>
    <col min="6" max="6" width="16" customWidth="1"/>
    <col min="7" max="7" width="16.140625" customWidth="1"/>
  </cols>
  <sheetData>
    <row r="1" spans="1:8">
      <c r="A1" s="291"/>
      <c r="B1" s="292"/>
      <c r="C1" s="295" t="s">
        <v>8</v>
      </c>
      <c r="D1" s="295"/>
      <c r="E1" s="295"/>
      <c r="F1" s="295"/>
      <c r="G1" s="295"/>
      <c r="H1" s="295"/>
    </row>
    <row r="2" spans="1:8">
      <c r="A2" s="293"/>
      <c r="B2" s="294"/>
      <c r="C2" s="295"/>
      <c r="D2" s="295"/>
      <c r="E2" s="295"/>
      <c r="F2" s="295"/>
      <c r="G2" s="295"/>
      <c r="H2" s="295"/>
    </row>
    <row r="3" spans="1:8">
      <c r="A3" s="293"/>
      <c r="B3" s="294"/>
      <c r="C3" s="296" t="s">
        <v>11</v>
      </c>
      <c r="D3" s="296"/>
      <c r="E3" s="296"/>
      <c r="F3" s="296"/>
      <c r="G3" s="296"/>
      <c r="H3" s="296"/>
    </row>
    <row r="4" spans="1:8">
      <c r="A4" s="293"/>
      <c r="B4" s="294"/>
      <c r="C4" s="296"/>
      <c r="D4" s="296"/>
      <c r="E4" s="296"/>
      <c r="F4" s="296"/>
      <c r="G4" s="296"/>
      <c r="H4" s="296"/>
    </row>
    <row r="5" spans="1:8">
      <c r="A5" s="293"/>
      <c r="B5" s="294"/>
      <c r="C5" s="297" t="s">
        <v>12</v>
      </c>
      <c r="D5" s="297"/>
      <c r="E5" s="297"/>
      <c r="F5" s="297"/>
      <c r="G5" s="297"/>
      <c r="H5" s="297"/>
    </row>
    <row r="6" spans="1:8">
      <c r="A6" s="298"/>
      <c r="B6" s="299"/>
      <c r="C6" s="299"/>
      <c r="D6" s="299"/>
      <c r="E6" s="299"/>
      <c r="F6" s="299"/>
      <c r="G6" s="299"/>
      <c r="H6" s="300"/>
    </row>
    <row r="7" spans="1:8">
      <c r="A7" s="301" t="s">
        <v>50</v>
      </c>
      <c r="B7" s="302"/>
      <c r="C7" s="302"/>
      <c r="D7" s="302"/>
      <c r="E7" s="302"/>
      <c r="F7" s="302"/>
      <c r="G7" s="302"/>
      <c r="H7" s="303"/>
    </row>
    <row r="8" spans="1:8">
      <c r="A8" s="304" t="s">
        <v>144</v>
      </c>
      <c r="B8" s="305"/>
      <c r="C8" s="305"/>
      <c r="D8" s="305"/>
      <c r="E8" s="305"/>
      <c r="F8" s="305"/>
      <c r="G8" s="305"/>
      <c r="H8" s="306"/>
    </row>
    <row r="9" spans="1:8">
      <c r="A9" s="307" t="s">
        <v>239</v>
      </c>
      <c r="B9" s="308"/>
      <c r="C9" s="308"/>
      <c r="D9" s="308"/>
      <c r="E9" s="308"/>
      <c r="F9" s="308"/>
      <c r="G9" s="308"/>
      <c r="H9" s="309"/>
    </row>
    <row r="10" spans="1:8">
      <c r="A10" s="310" t="s">
        <v>51</v>
      </c>
      <c r="B10" s="311"/>
      <c r="C10" s="119"/>
      <c r="D10" s="120" t="s">
        <v>159</v>
      </c>
      <c r="E10" s="312" t="s">
        <v>52</v>
      </c>
      <c r="F10" s="313"/>
      <c r="G10" s="314"/>
      <c r="H10" s="121">
        <v>1.5727</v>
      </c>
    </row>
    <row r="11" spans="1:8" ht="28.5" customHeight="1">
      <c r="A11" s="51" t="s">
        <v>53</v>
      </c>
      <c r="B11" s="315" t="s">
        <v>160</v>
      </c>
      <c r="C11" s="315"/>
      <c r="D11" s="315"/>
      <c r="E11" s="315"/>
      <c r="F11" s="315"/>
      <c r="G11" s="74" t="s">
        <v>54</v>
      </c>
      <c r="H11" s="75" t="s">
        <v>161</v>
      </c>
    </row>
    <row r="12" spans="1:8">
      <c r="A12" s="288" t="s">
        <v>162</v>
      </c>
      <c r="B12" s="289"/>
      <c r="C12" s="289"/>
      <c r="D12" s="289"/>
      <c r="E12" s="289"/>
      <c r="F12" s="289"/>
      <c r="G12" s="289"/>
      <c r="H12" s="290"/>
    </row>
    <row r="13" spans="1:8">
      <c r="A13" s="90" t="s">
        <v>56</v>
      </c>
      <c r="B13" s="91" t="s">
        <v>57</v>
      </c>
      <c r="C13" s="91" t="s">
        <v>58</v>
      </c>
      <c r="D13" s="91" t="s">
        <v>59</v>
      </c>
      <c r="E13" s="91" t="s">
        <v>60</v>
      </c>
      <c r="F13" s="91" t="s">
        <v>61</v>
      </c>
      <c r="G13" s="91" t="s">
        <v>62</v>
      </c>
      <c r="H13" s="92" t="s">
        <v>63</v>
      </c>
    </row>
    <row r="14" spans="1:8">
      <c r="A14" s="90"/>
      <c r="B14" s="91"/>
      <c r="C14" s="91"/>
      <c r="D14" s="91"/>
      <c r="E14" s="91"/>
      <c r="F14" s="91"/>
      <c r="G14" s="91"/>
      <c r="H14" s="92"/>
    </row>
    <row r="15" spans="1:8">
      <c r="A15" s="319" t="s">
        <v>68</v>
      </c>
      <c r="B15" s="320"/>
      <c r="C15" s="320"/>
      <c r="D15" s="320"/>
      <c r="E15" s="320"/>
      <c r="F15" s="321">
        <v>0</v>
      </c>
      <c r="G15" s="321"/>
      <c r="H15" s="322"/>
    </row>
    <row r="16" spans="1:8">
      <c r="A16" s="335" t="s">
        <v>148</v>
      </c>
      <c r="B16" s="336"/>
      <c r="C16" s="336"/>
      <c r="D16" s="336"/>
      <c r="E16" s="336"/>
      <c r="F16" s="336"/>
      <c r="G16" s="336"/>
      <c r="H16" s="337"/>
    </row>
    <row r="17" spans="1:8">
      <c r="A17" s="98" t="s">
        <v>56</v>
      </c>
      <c r="B17" s="91" t="s">
        <v>57</v>
      </c>
      <c r="C17" s="91" t="s">
        <v>58</v>
      </c>
      <c r="D17" s="96" t="s">
        <v>59</v>
      </c>
      <c r="E17" s="96" t="s">
        <v>60</v>
      </c>
      <c r="F17" s="96" t="s">
        <v>61</v>
      </c>
      <c r="G17" s="96" t="s">
        <v>62</v>
      </c>
      <c r="H17" s="97" t="s">
        <v>63</v>
      </c>
    </row>
    <row r="18" spans="1:8">
      <c r="A18" s="99"/>
      <c r="B18" s="100"/>
      <c r="C18" s="101"/>
      <c r="D18" s="102"/>
      <c r="E18" s="103"/>
      <c r="F18" s="104"/>
      <c r="G18" s="105"/>
      <c r="H18" s="97">
        <f>F18*G18</f>
        <v>0</v>
      </c>
    </row>
    <row r="19" spans="1:8">
      <c r="A19" s="98"/>
      <c r="B19" s="103"/>
      <c r="C19" s="103"/>
      <c r="D19" s="103"/>
      <c r="E19" s="103"/>
      <c r="F19" s="103"/>
      <c r="G19" s="103"/>
      <c r="H19" s="97">
        <f>F19*G19</f>
        <v>0</v>
      </c>
    </row>
    <row r="20" spans="1:8">
      <c r="A20" s="319" t="s">
        <v>69</v>
      </c>
      <c r="B20" s="320"/>
      <c r="C20" s="320"/>
      <c r="D20" s="320"/>
      <c r="E20" s="320"/>
      <c r="F20" s="321">
        <f>SUM(H18:H19)</f>
        <v>0</v>
      </c>
      <c r="G20" s="321"/>
      <c r="H20" s="322"/>
    </row>
    <row r="21" spans="1:8">
      <c r="A21" s="323" t="s">
        <v>149</v>
      </c>
      <c r="B21" s="324"/>
      <c r="C21" s="324"/>
      <c r="D21" s="324"/>
      <c r="E21" s="324"/>
      <c r="F21" s="324"/>
      <c r="G21" s="324"/>
      <c r="H21" s="325"/>
    </row>
    <row r="22" spans="1:8">
      <c r="A22" s="98" t="s">
        <v>56</v>
      </c>
      <c r="B22" s="91" t="s">
        <v>57</v>
      </c>
      <c r="C22" s="91" t="s">
        <v>58</v>
      </c>
      <c r="D22" s="96" t="s">
        <v>59</v>
      </c>
      <c r="E22" s="96" t="s">
        <v>60</v>
      </c>
      <c r="F22" s="96" t="s">
        <v>61</v>
      </c>
      <c r="G22" s="96" t="s">
        <v>62</v>
      </c>
      <c r="H22" s="97" t="s">
        <v>63</v>
      </c>
    </row>
    <row r="23" spans="1:8">
      <c r="A23" s="319" t="s">
        <v>71</v>
      </c>
      <c r="B23" s="320"/>
      <c r="C23" s="320"/>
      <c r="D23" s="320"/>
      <c r="E23" s="320"/>
      <c r="F23" s="321"/>
      <c r="G23" s="321"/>
      <c r="H23" s="322"/>
    </row>
    <row r="24" spans="1:8">
      <c r="A24" s="316" t="s">
        <v>153</v>
      </c>
      <c r="B24" s="317"/>
      <c r="C24" s="317"/>
      <c r="D24" s="317"/>
      <c r="E24" s="317"/>
      <c r="F24" s="317"/>
      <c r="G24" s="317"/>
      <c r="H24" s="318"/>
    </row>
    <row r="25" spans="1:8">
      <c r="A25" s="98" t="s">
        <v>56</v>
      </c>
      <c r="B25" s="91" t="s">
        <v>57</v>
      </c>
      <c r="C25" s="91" t="s">
        <v>58</v>
      </c>
      <c r="D25" s="96" t="s">
        <v>59</v>
      </c>
      <c r="E25" s="96" t="s">
        <v>60</v>
      </c>
      <c r="F25" s="96" t="s">
        <v>61</v>
      </c>
      <c r="G25" s="96" t="s">
        <v>62</v>
      </c>
      <c r="H25" s="97" t="s">
        <v>63</v>
      </c>
    </row>
    <row r="26" spans="1:8" ht="38.25">
      <c r="A26" s="122" t="s">
        <v>64</v>
      </c>
      <c r="B26" s="91">
        <v>30101</v>
      </c>
      <c r="C26" s="78" t="s">
        <v>36</v>
      </c>
      <c r="D26" s="130" t="s">
        <v>102</v>
      </c>
      <c r="E26" s="91" t="s">
        <v>48</v>
      </c>
      <c r="F26" s="124">
        <v>54.86</v>
      </c>
      <c r="G26" s="125">
        <v>2</v>
      </c>
      <c r="H26" s="126">
        <f t="shared" ref="H26:H27" si="0">F26*G26</f>
        <v>109.72</v>
      </c>
    </row>
    <row r="27" spans="1:8" ht="51.75">
      <c r="A27" s="122" t="s">
        <v>66</v>
      </c>
      <c r="B27" s="127">
        <v>40237</v>
      </c>
      <c r="C27" s="127" t="s">
        <v>36</v>
      </c>
      <c r="D27" s="123" t="s">
        <v>103</v>
      </c>
      <c r="E27" s="91" t="s">
        <v>48</v>
      </c>
      <c r="F27" s="128">
        <v>727.43</v>
      </c>
      <c r="G27" s="125">
        <v>1.6</v>
      </c>
      <c r="H27" s="126">
        <f t="shared" si="0"/>
        <v>1163.8879999999999</v>
      </c>
    </row>
    <row r="28" spans="1:8" ht="38.25">
      <c r="A28" s="122" t="s">
        <v>89</v>
      </c>
      <c r="B28" s="91">
        <v>30201</v>
      </c>
      <c r="C28" s="78" t="s">
        <v>36</v>
      </c>
      <c r="D28" s="130" t="s">
        <v>163</v>
      </c>
      <c r="E28" s="91" t="s">
        <v>48</v>
      </c>
      <c r="F28" s="124">
        <v>59.08</v>
      </c>
      <c r="G28" s="124">
        <v>0.4</v>
      </c>
      <c r="H28" s="126">
        <f>F28*G28</f>
        <v>23.632000000000001</v>
      </c>
    </row>
    <row r="29" spans="1:8" ht="39">
      <c r="A29" s="122" t="s">
        <v>70</v>
      </c>
      <c r="B29" s="91">
        <v>141218</v>
      </c>
      <c r="C29" s="78" t="s">
        <v>36</v>
      </c>
      <c r="D29" s="123" t="s">
        <v>164</v>
      </c>
      <c r="E29" s="91" t="s">
        <v>21</v>
      </c>
      <c r="F29" s="124">
        <v>205.41</v>
      </c>
      <c r="G29" s="124">
        <v>14.2</v>
      </c>
      <c r="H29" s="126">
        <f t="shared" ref="H29:H30" si="1">F29*G29</f>
        <v>2916.8219999999997</v>
      </c>
    </row>
    <row r="30" spans="1:8" ht="76.5">
      <c r="A30" s="122" t="s">
        <v>165</v>
      </c>
      <c r="B30" s="91">
        <v>190417</v>
      </c>
      <c r="C30" s="78" t="s">
        <v>36</v>
      </c>
      <c r="D30" s="130" t="s">
        <v>166</v>
      </c>
      <c r="E30" s="91" t="s">
        <v>2</v>
      </c>
      <c r="F30" s="124">
        <v>46.48</v>
      </c>
      <c r="G30" s="124">
        <v>3.83</v>
      </c>
      <c r="H30" s="126">
        <f t="shared" si="1"/>
        <v>178.01839999999999</v>
      </c>
    </row>
    <row r="31" spans="1:8">
      <c r="A31" s="319" t="s">
        <v>72</v>
      </c>
      <c r="B31" s="320"/>
      <c r="C31" s="320"/>
      <c r="D31" s="320"/>
      <c r="E31" s="320"/>
      <c r="F31" s="321">
        <f>SUM(H26:H30)</f>
        <v>4392.0803999999998</v>
      </c>
      <c r="G31" s="321"/>
      <c r="H31" s="322"/>
    </row>
    <row r="32" spans="1:8">
      <c r="A32" s="316" t="s">
        <v>73</v>
      </c>
      <c r="B32" s="317"/>
      <c r="C32" s="317"/>
      <c r="D32" s="317"/>
      <c r="E32" s="317"/>
      <c r="F32" s="317"/>
      <c r="G32" s="317"/>
      <c r="H32" s="318"/>
    </row>
    <row r="33" spans="1:8">
      <c r="A33" s="98" t="s">
        <v>56</v>
      </c>
      <c r="B33" s="321" t="s">
        <v>74</v>
      </c>
      <c r="C33" s="321"/>
      <c r="D33" s="321"/>
      <c r="E33" s="326" t="s">
        <v>63</v>
      </c>
      <c r="F33" s="326"/>
      <c r="G33" s="326"/>
      <c r="H33" s="97"/>
    </row>
    <row r="34" spans="1:8">
      <c r="A34" s="98" t="s">
        <v>75</v>
      </c>
      <c r="B34" s="321" t="s">
        <v>76</v>
      </c>
      <c r="C34" s="321"/>
      <c r="D34" s="321"/>
      <c r="E34" s="326" t="s">
        <v>77</v>
      </c>
      <c r="F34" s="326"/>
      <c r="G34" s="326"/>
      <c r="H34" s="97">
        <f>F15</f>
        <v>0</v>
      </c>
    </row>
    <row r="35" spans="1:8">
      <c r="A35" s="98" t="s">
        <v>78</v>
      </c>
      <c r="B35" s="321" t="s">
        <v>79</v>
      </c>
      <c r="C35" s="321"/>
      <c r="D35" s="321"/>
      <c r="E35" s="327">
        <f>H10</f>
        <v>1.5727</v>
      </c>
      <c r="F35" s="327"/>
      <c r="G35" s="327"/>
      <c r="H35" s="97"/>
    </row>
    <row r="36" spans="1:8">
      <c r="A36" s="98" t="s">
        <v>80</v>
      </c>
      <c r="B36" s="321" t="s">
        <v>81</v>
      </c>
      <c r="C36" s="321"/>
      <c r="D36" s="321"/>
      <c r="E36" s="328" t="s">
        <v>82</v>
      </c>
      <c r="F36" s="328"/>
      <c r="G36" s="328"/>
      <c r="H36" s="97">
        <f>F20</f>
        <v>0</v>
      </c>
    </row>
    <row r="37" spans="1:8">
      <c r="A37" s="98" t="s">
        <v>83</v>
      </c>
      <c r="B37" s="321" t="s">
        <v>84</v>
      </c>
      <c r="C37" s="321"/>
      <c r="D37" s="321"/>
      <c r="E37" s="328" t="s">
        <v>85</v>
      </c>
      <c r="F37" s="328"/>
      <c r="G37" s="328"/>
      <c r="H37" s="97">
        <f>F23</f>
        <v>0</v>
      </c>
    </row>
    <row r="38" spans="1:8">
      <c r="A38" s="98" t="s">
        <v>86</v>
      </c>
      <c r="B38" s="321" t="s">
        <v>154</v>
      </c>
      <c r="C38" s="321"/>
      <c r="D38" s="321"/>
      <c r="E38" s="328" t="s">
        <v>87</v>
      </c>
      <c r="F38" s="328"/>
      <c r="G38" s="328"/>
      <c r="H38" s="97">
        <f>F31</f>
        <v>4392.0803999999998</v>
      </c>
    </row>
    <row r="39" spans="1:8">
      <c r="A39" s="98"/>
      <c r="B39" s="321"/>
      <c r="C39" s="321"/>
      <c r="D39" s="321"/>
      <c r="E39" s="324" t="s">
        <v>88</v>
      </c>
      <c r="F39" s="324"/>
      <c r="G39" s="324"/>
      <c r="H39" s="80">
        <f>ROUND(SUM(H36+H34+H37+H38),2)</f>
        <v>4392.08</v>
      </c>
    </row>
    <row r="40" spans="1:8">
      <c r="A40" s="112"/>
      <c r="B40" s="330"/>
      <c r="C40" s="330"/>
      <c r="D40" s="330"/>
      <c r="E40" s="331" t="s">
        <v>155</v>
      </c>
      <c r="F40" s="331"/>
      <c r="G40" s="331"/>
      <c r="H40" s="81">
        <f>H39</f>
        <v>4392.08</v>
      </c>
    </row>
    <row r="41" spans="1:8" ht="15.75" thickBot="1">
      <c r="A41" s="332"/>
      <c r="B41" s="333"/>
      <c r="C41" s="333"/>
      <c r="D41" s="333"/>
      <c r="E41" s="333"/>
      <c r="F41" s="333"/>
      <c r="G41" s="333"/>
      <c r="H41" s="334"/>
    </row>
    <row r="44" spans="1:8" ht="15.75">
      <c r="A44" s="286" t="s">
        <v>242</v>
      </c>
      <c r="B44" s="286"/>
      <c r="C44" s="286"/>
      <c r="D44" s="286"/>
      <c r="E44" s="113"/>
      <c r="F44" s="113"/>
      <c r="G44" s="114"/>
      <c r="H44" s="115"/>
    </row>
    <row r="45" spans="1:8">
      <c r="A45" s="116"/>
      <c r="B45" s="116"/>
      <c r="C45" s="116"/>
      <c r="D45" s="116"/>
      <c r="E45" s="287" t="s">
        <v>156</v>
      </c>
      <c r="F45" s="287"/>
      <c r="G45" s="287"/>
      <c r="H45" s="287"/>
    </row>
    <row r="46" spans="1:8">
      <c r="A46" s="117"/>
      <c r="B46" s="117"/>
      <c r="C46" s="117"/>
      <c r="D46" s="118"/>
      <c r="E46" s="278" t="s">
        <v>157</v>
      </c>
      <c r="F46" s="278"/>
      <c r="G46" s="278"/>
      <c r="H46" s="278"/>
    </row>
    <row r="47" spans="1:8">
      <c r="A47" s="117"/>
      <c r="B47" s="117"/>
      <c r="C47" s="117"/>
      <c r="D47" s="118"/>
      <c r="E47" s="278" t="s">
        <v>158</v>
      </c>
      <c r="F47" s="278"/>
      <c r="G47" s="278"/>
      <c r="H47" s="278"/>
    </row>
  </sheetData>
  <mergeCells count="45">
    <mergeCell ref="E45:H45"/>
    <mergeCell ref="E46:H46"/>
    <mergeCell ref="E47:H47"/>
    <mergeCell ref="B39:D39"/>
    <mergeCell ref="E39:G39"/>
    <mergeCell ref="B40:D40"/>
    <mergeCell ref="E40:G40"/>
    <mergeCell ref="A41:H41"/>
    <mergeCell ref="A44:D44"/>
    <mergeCell ref="B36:D36"/>
    <mergeCell ref="E36:G36"/>
    <mergeCell ref="B37:D37"/>
    <mergeCell ref="E37:G37"/>
    <mergeCell ref="B38:D38"/>
    <mergeCell ref="E38:G38"/>
    <mergeCell ref="B33:D33"/>
    <mergeCell ref="E33:G33"/>
    <mergeCell ref="B34:D34"/>
    <mergeCell ref="E34:G34"/>
    <mergeCell ref="B35:D35"/>
    <mergeCell ref="E35:G35"/>
    <mergeCell ref="A32:H32"/>
    <mergeCell ref="A15:E15"/>
    <mergeCell ref="F15:H15"/>
    <mergeCell ref="A16:H16"/>
    <mergeCell ref="A20:E20"/>
    <mergeCell ref="F20:H20"/>
    <mergeCell ref="A21:H21"/>
    <mergeCell ref="A23:E23"/>
    <mergeCell ref="F23:H23"/>
    <mergeCell ref="A24:H24"/>
    <mergeCell ref="A31:E31"/>
    <mergeCell ref="F31:H31"/>
    <mergeCell ref="A12:H12"/>
    <mergeCell ref="A1:B5"/>
    <mergeCell ref="C1:H2"/>
    <mergeCell ref="C3:H4"/>
    <mergeCell ref="C5:H5"/>
    <mergeCell ref="A6:H6"/>
    <mergeCell ref="A7:H7"/>
    <mergeCell ref="A8:H8"/>
    <mergeCell ref="A9:H9"/>
    <mergeCell ref="A10:B10"/>
    <mergeCell ref="E10:G10"/>
    <mergeCell ref="B11:F11"/>
  </mergeCells>
  <pageMargins left="0.511811024" right="0.511811024" top="0.78740157499999996" bottom="0.78740157499999996" header="0.31496062000000002" footer="0.31496062000000002"/>
  <pageSetup paperSize="9" scale="8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E388-DACD-4550-9978-E9F64B850968}">
  <sheetPr>
    <pageSetUpPr fitToPage="1"/>
  </sheetPr>
  <dimension ref="A1:I47"/>
  <sheetViews>
    <sheetView topLeftCell="A4" workbookViewId="0">
      <selection activeCell="B11" sqref="B11:F11"/>
    </sheetView>
  </sheetViews>
  <sheetFormatPr defaultRowHeight="15"/>
  <cols>
    <col min="3" max="3" width="10.7109375" customWidth="1"/>
    <col min="4" max="4" width="43" customWidth="1"/>
    <col min="6" max="6" width="17.42578125" customWidth="1"/>
    <col min="7" max="7" width="16.42578125" customWidth="1"/>
  </cols>
  <sheetData>
    <row r="1" spans="1:8">
      <c r="A1" s="291"/>
      <c r="B1" s="292"/>
      <c r="C1" s="338" t="s">
        <v>8</v>
      </c>
      <c r="D1" s="339"/>
      <c r="E1" s="339"/>
      <c r="F1" s="339"/>
      <c r="G1" s="342"/>
      <c r="H1" s="343"/>
    </row>
    <row r="2" spans="1:8">
      <c r="A2" s="293"/>
      <c r="B2" s="294"/>
      <c r="C2" s="340"/>
      <c r="D2" s="341"/>
      <c r="E2" s="341"/>
      <c r="F2" s="341"/>
      <c r="G2" s="344"/>
      <c r="H2" s="345"/>
    </row>
    <row r="3" spans="1:8">
      <c r="A3" s="293"/>
      <c r="B3" s="294"/>
      <c r="C3" s="346" t="s">
        <v>11</v>
      </c>
      <c r="D3" s="347"/>
      <c r="E3" s="347"/>
      <c r="F3" s="347"/>
      <c r="G3" s="350"/>
      <c r="H3" s="351"/>
    </row>
    <row r="4" spans="1:8">
      <c r="A4" s="293"/>
      <c r="B4" s="294"/>
      <c r="C4" s="348"/>
      <c r="D4" s="349"/>
      <c r="E4" s="349"/>
      <c r="F4" s="349"/>
      <c r="G4" s="352"/>
      <c r="H4" s="353"/>
    </row>
    <row r="5" spans="1:8">
      <c r="A5" s="293"/>
      <c r="B5" s="294"/>
      <c r="C5" s="354" t="s">
        <v>12</v>
      </c>
      <c r="D5" s="355"/>
      <c r="E5" s="355"/>
      <c r="F5" s="355"/>
      <c r="G5" s="352"/>
      <c r="H5" s="353"/>
    </row>
    <row r="6" spans="1:8">
      <c r="A6" s="298"/>
      <c r="B6" s="299"/>
      <c r="C6" s="299"/>
      <c r="D6" s="299"/>
      <c r="E6" s="299"/>
      <c r="F6" s="299"/>
      <c r="G6" s="299"/>
      <c r="H6" s="300"/>
    </row>
    <row r="7" spans="1:8">
      <c r="A7" s="301" t="s">
        <v>50</v>
      </c>
      <c r="B7" s="302"/>
      <c r="C7" s="302"/>
      <c r="D7" s="302"/>
      <c r="E7" s="302"/>
      <c r="F7" s="302"/>
      <c r="G7" s="302"/>
      <c r="H7" s="303"/>
    </row>
    <row r="8" spans="1:8">
      <c r="A8" s="304" t="s">
        <v>178</v>
      </c>
      <c r="B8" s="305"/>
      <c r="C8" s="305"/>
      <c r="D8" s="305"/>
      <c r="E8" s="305"/>
      <c r="F8" s="305"/>
      <c r="G8" s="305"/>
      <c r="H8" s="306"/>
    </row>
    <row r="9" spans="1:8">
      <c r="A9" s="356" t="s">
        <v>240</v>
      </c>
      <c r="B9" s="357"/>
      <c r="C9" s="357"/>
      <c r="D9" s="357"/>
      <c r="E9" s="357"/>
      <c r="F9" s="357"/>
      <c r="G9" s="357"/>
      <c r="H9" s="358"/>
    </row>
    <row r="10" spans="1:8">
      <c r="A10" s="310" t="s">
        <v>51</v>
      </c>
      <c r="B10" s="311"/>
      <c r="C10" s="119" t="s">
        <v>159</v>
      </c>
      <c r="D10" s="120"/>
      <c r="E10" s="312" t="s">
        <v>52</v>
      </c>
      <c r="F10" s="313"/>
      <c r="G10" s="314"/>
      <c r="H10" s="121">
        <v>1.5727</v>
      </c>
    </row>
    <row r="11" spans="1:8">
      <c r="A11" s="51" t="s">
        <v>53</v>
      </c>
      <c r="B11" s="359" t="s">
        <v>250</v>
      </c>
      <c r="C11" s="359"/>
      <c r="D11" s="359"/>
      <c r="E11" s="359"/>
      <c r="F11" s="359"/>
      <c r="G11" s="74" t="s">
        <v>54</v>
      </c>
      <c r="H11" s="89" t="s">
        <v>2</v>
      </c>
    </row>
    <row r="12" spans="1:8">
      <c r="A12" s="288" t="s">
        <v>55</v>
      </c>
      <c r="B12" s="289"/>
      <c r="C12" s="289"/>
      <c r="D12" s="289"/>
      <c r="E12" s="289"/>
      <c r="F12" s="289"/>
      <c r="G12" s="289"/>
      <c r="H12" s="290"/>
    </row>
    <row r="13" spans="1:8">
      <c r="A13" s="90" t="s">
        <v>56</v>
      </c>
      <c r="B13" s="91" t="s">
        <v>57</v>
      </c>
      <c r="C13" s="91" t="s">
        <v>58</v>
      </c>
      <c r="D13" s="91" t="s">
        <v>59</v>
      </c>
      <c r="E13" s="91" t="s">
        <v>60</v>
      </c>
      <c r="F13" s="91" t="s">
        <v>61</v>
      </c>
      <c r="G13" s="91" t="s">
        <v>62</v>
      </c>
      <c r="H13" s="92" t="s">
        <v>63</v>
      </c>
    </row>
    <row r="14" spans="1:8">
      <c r="A14" s="93" t="s">
        <v>64</v>
      </c>
      <c r="B14" s="131">
        <v>10101</v>
      </c>
      <c r="C14" s="101" t="s">
        <v>179</v>
      </c>
      <c r="D14" s="132" t="s">
        <v>180</v>
      </c>
      <c r="E14" s="95" t="s">
        <v>65</v>
      </c>
      <c r="F14" s="133">
        <v>19.190000000000001</v>
      </c>
      <c r="G14" s="95">
        <v>0.25</v>
      </c>
      <c r="H14" s="77">
        <f>F14*G14</f>
        <v>4.7975000000000003</v>
      </c>
    </row>
    <row r="15" spans="1:8">
      <c r="A15" s="93" t="s">
        <v>66</v>
      </c>
      <c r="B15" s="131">
        <v>10139</v>
      </c>
      <c r="C15" s="101" t="s">
        <v>179</v>
      </c>
      <c r="D15" s="132" t="s">
        <v>181</v>
      </c>
      <c r="E15" s="95" t="s">
        <v>65</v>
      </c>
      <c r="F15" s="133">
        <v>22.74</v>
      </c>
      <c r="G15" s="95">
        <v>0.25</v>
      </c>
      <c r="H15" s="77">
        <f>F15*G15</f>
        <v>5.6849999999999996</v>
      </c>
    </row>
    <row r="16" spans="1:8">
      <c r="A16" s="319" t="s">
        <v>68</v>
      </c>
      <c r="B16" s="320"/>
      <c r="C16" s="320"/>
      <c r="D16" s="320"/>
      <c r="E16" s="320"/>
      <c r="F16" s="321">
        <f>SUM(H14:H15)</f>
        <v>10.4825</v>
      </c>
      <c r="G16" s="321"/>
      <c r="H16" s="322"/>
    </row>
    <row r="17" spans="1:8">
      <c r="A17" s="323" t="s">
        <v>148</v>
      </c>
      <c r="B17" s="324"/>
      <c r="C17" s="324"/>
      <c r="D17" s="324"/>
      <c r="E17" s="324"/>
      <c r="F17" s="324"/>
      <c r="G17" s="324"/>
      <c r="H17" s="325"/>
    </row>
    <row r="18" spans="1:8">
      <c r="A18" s="98" t="s">
        <v>56</v>
      </c>
      <c r="B18" s="91" t="s">
        <v>57</v>
      </c>
      <c r="C18" s="91" t="s">
        <v>58</v>
      </c>
      <c r="D18" s="96" t="s">
        <v>59</v>
      </c>
      <c r="E18" s="96" t="s">
        <v>60</v>
      </c>
      <c r="F18" s="96" t="s">
        <v>61</v>
      </c>
      <c r="G18" s="96" t="s">
        <v>62</v>
      </c>
      <c r="H18" s="97" t="s">
        <v>63</v>
      </c>
    </row>
    <row r="19" spans="1:8">
      <c r="A19" s="99"/>
      <c r="B19" s="100"/>
      <c r="C19" s="101"/>
      <c r="D19" s="102"/>
      <c r="E19" s="103"/>
      <c r="F19" s="104"/>
      <c r="G19" s="105"/>
      <c r="H19" s="97">
        <f>F19*G19</f>
        <v>0</v>
      </c>
    </row>
    <row r="20" spans="1:8">
      <c r="A20" s="98"/>
      <c r="B20" s="103"/>
      <c r="C20" s="103"/>
      <c r="D20" s="103"/>
      <c r="E20" s="103"/>
      <c r="F20" s="103"/>
      <c r="G20" s="103"/>
      <c r="H20" s="97">
        <f>F20*G20</f>
        <v>0</v>
      </c>
    </row>
    <row r="21" spans="1:8">
      <c r="A21" s="319" t="s">
        <v>69</v>
      </c>
      <c r="B21" s="320"/>
      <c r="C21" s="320"/>
      <c r="D21" s="320"/>
      <c r="E21" s="320"/>
      <c r="F21" s="321">
        <f>SUM(H19:H20)</f>
        <v>0</v>
      </c>
      <c r="G21" s="321"/>
      <c r="H21" s="322"/>
    </row>
    <row r="22" spans="1:8">
      <c r="A22" s="323" t="s">
        <v>149</v>
      </c>
      <c r="B22" s="324"/>
      <c r="C22" s="324"/>
      <c r="D22" s="324"/>
      <c r="E22" s="324"/>
      <c r="F22" s="324"/>
      <c r="G22" s="324"/>
      <c r="H22" s="325"/>
    </row>
    <row r="23" spans="1:8">
      <c r="A23" s="98" t="s">
        <v>56</v>
      </c>
      <c r="B23" s="91" t="s">
        <v>57</v>
      </c>
      <c r="C23" s="91" t="s">
        <v>58</v>
      </c>
      <c r="D23" s="96" t="s">
        <v>59</v>
      </c>
      <c r="E23" s="96" t="s">
        <v>60</v>
      </c>
      <c r="F23" s="96" t="s">
        <v>61</v>
      </c>
      <c r="G23" s="96" t="s">
        <v>62</v>
      </c>
      <c r="H23" s="97" t="s">
        <v>63</v>
      </c>
    </row>
    <row r="24" spans="1:8">
      <c r="A24" s="99" t="s">
        <v>64</v>
      </c>
      <c r="B24" s="109" t="s">
        <v>206</v>
      </c>
      <c r="C24" s="103" t="s">
        <v>182</v>
      </c>
      <c r="D24" s="134" t="s">
        <v>248</v>
      </c>
      <c r="E24" s="103" t="s">
        <v>2</v>
      </c>
      <c r="F24" s="103">
        <v>108.83</v>
      </c>
      <c r="G24" s="111">
        <v>1</v>
      </c>
      <c r="H24" s="77">
        <f>F24*G24</f>
        <v>108.83</v>
      </c>
    </row>
    <row r="25" spans="1:8" ht="25.5">
      <c r="A25" s="99" t="s">
        <v>66</v>
      </c>
      <c r="B25" s="109">
        <v>131</v>
      </c>
      <c r="C25" s="103" t="s">
        <v>104</v>
      </c>
      <c r="D25" s="134" t="s">
        <v>183</v>
      </c>
      <c r="E25" s="103" t="s">
        <v>184</v>
      </c>
      <c r="F25" s="103">
        <v>40.94</v>
      </c>
      <c r="G25" s="111">
        <v>0.6</v>
      </c>
      <c r="H25" s="77">
        <f>F25*G25</f>
        <v>24.563999999999997</v>
      </c>
    </row>
    <row r="26" spans="1:8">
      <c r="A26" s="319" t="s">
        <v>71</v>
      </c>
      <c r="B26" s="320"/>
      <c r="C26" s="320"/>
      <c r="D26" s="320"/>
      <c r="E26" s="320"/>
      <c r="F26" s="321">
        <f>SUM(H24:H25)</f>
        <v>133.39400000000001</v>
      </c>
      <c r="G26" s="321"/>
      <c r="H26" s="322"/>
    </row>
    <row r="27" spans="1:8">
      <c r="A27" s="316" t="s">
        <v>153</v>
      </c>
      <c r="B27" s="317"/>
      <c r="C27" s="317"/>
      <c r="D27" s="317"/>
      <c r="E27" s="317"/>
      <c r="F27" s="317"/>
      <c r="G27" s="317"/>
      <c r="H27" s="318"/>
    </row>
    <row r="28" spans="1:8">
      <c r="A28" s="98" t="s">
        <v>56</v>
      </c>
      <c r="B28" s="91" t="s">
        <v>57</v>
      </c>
      <c r="C28" s="91" t="s">
        <v>58</v>
      </c>
      <c r="D28" s="96" t="s">
        <v>59</v>
      </c>
      <c r="E28" s="96" t="s">
        <v>60</v>
      </c>
      <c r="F28" s="96" t="s">
        <v>61</v>
      </c>
      <c r="G28" s="96" t="s">
        <v>62</v>
      </c>
      <c r="H28" s="97" t="s">
        <v>63</v>
      </c>
    </row>
    <row r="29" spans="1:8">
      <c r="A29" s="98"/>
      <c r="B29" s="103"/>
      <c r="C29" s="103"/>
      <c r="D29" s="103"/>
      <c r="E29" s="103"/>
      <c r="F29" s="103"/>
      <c r="G29" s="103"/>
      <c r="H29" s="97">
        <f>F29*G29</f>
        <v>0</v>
      </c>
    </row>
    <row r="30" spans="1:8">
      <c r="A30" s="98"/>
      <c r="B30" s="103"/>
      <c r="C30" s="103"/>
      <c r="D30" s="103"/>
      <c r="E30" s="103"/>
      <c r="F30" s="103"/>
      <c r="G30" s="103"/>
      <c r="H30" s="97">
        <f>F30*G30</f>
        <v>0</v>
      </c>
    </row>
    <row r="31" spans="1:8">
      <c r="A31" s="319" t="s">
        <v>72</v>
      </c>
      <c r="B31" s="320"/>
      <c r="C31" s="320"/>
      <c r="D31" s="320"/>
      <c r="E31" s="320"/>
      <c r="F31" s="321">
        <f>SUM(H29:H30)</f>
        <v>0</v>
      </c>
      <c r="G31" s="321"/>
      <c r="H31" s="322"/>
    </row>
    <row r="32" spans="1:8">
      <c r="A32" s="316" t="s">
        <v>73</v>
      </c>
      <c r="B32" s="317"/>
      <c r="C32" s="317"/>
      <c r="D32" s="317"/>
      <c r="E32" s="317"/>
      <c r="F32" s="317"/>
      <c r="G32" s="317"/>
      <c r="H32" s="318"/>
    </row>
    <row r="33" spans="1:9">
      <c r="A33" s="98" t="s">
        <v>56</v>
      </c>
      <c r="B33" s="321" t="s">
        <v>74</v>
      </c>
      <c r="C33" s="321"/>
      <c r="D33" s="321"/>
      <c r="E33" s="326" t="s">
        <v>63</v>
      </c>
      <c r="F33" s="326"/>
      <c r="G33" s="326"/>
      <c r="H33" s="97"/>
    </row>
    <row r="34" spans="1:9">
      <c r="A34" s="98" t="s">
        <v>75</v>
      </c>
      <c r="B34" s="321" t="s">
        <v>76</v>
      </c>
      <c r="C34" s="321"/>
      <c r="D34" s="321"/>
      <c r="E34" s="326" t="s">
        <v>77</v>
      </c>
      <c r="F34" s="326"/>
      <c r="G34" s="326"/>
      <c r="H34" s="97">
        <f>F16</f>
        <v>10.4825</v>
      </c>
    </row>
    <row r="35" spans="1:9">
      <c r="A35" s="98" t="s">
        <v>78</v>
      </c>
      <c r="B35" s="321" t="s">
        <v>79</v>
      </c>
      <c r="C35" s="321"/>
      <c r="D35" s="321"/>
      <c r="E35" s="327">
        <f>H10</f>
        <v>1.5727</v>
      </c>
      <c r="F35" s="327"/>
      <c r="G35" s="327"/>
      <c r="H35" s="97"/>
    </row>
    <row r="36" spans="1:9">
      <c r="A36" s="98" t="s">
        <v>80</v>
      </c>
      <c r="B36" s="321" t="s">
        <v>81</v>
      </c>
      <c r="C36" s="321"/>
      <c r="D36" s="321"/>
      <c r="E36" s="328" t="s">
        <v>82</v>
      </c>
      <c r="F36" s="328"/>
      <c r="G36" s="328"/>
      <c r="H36" s="97">
        <f>F21</f>
        <v>0</v>
      </c>
    </row>
    <row r="37" spans="1:9">
      <c r="A37" s="98" t="s">
        <v>83</v>
      </c>
      <c r="B37" s="321" t="s">
        <v>84</v>
      </c>
      <c r="C37" s="321"/>
      <c r="D37" s="321"/>
      <c r="E37" s="328" t="s">
        <v>85</v>
      </c>
      <c r="F37" s="328"/>
      <c r="G37" s="328"/>
      <c r="H37" s="97">
        <f>F26</f>
        <v>133.39400000000001</v>
      </c>
    </row>
    <row r="38" spans="1:9">
      <c r="A38" s="98" t="s">
        <v>86</v>
      </c>
      <c r="B38" s="321" t="s">
        <v>154</v>
      </c>
      <c r="C38" s="321"/>
      <c r="D38" s="321"/>
      <c r="E38" s="328" t="s">
        <v>87</v>
      </c>
      <c r="F38" s="328"/>
      <c r="G38" s="328"/>
      <c r="H38" s="97">
        <f>F31</f>
        <v>0</v>
      </c>
    </row>
    <row r="39" spans="1:9">
      <c r="A39" s="98"/>
      <c r="B39" s="321"/>
      <c r="C39" s="321"/>
      <c r="D39" s="321"/>
      <c r="E39" s="324" t="s">
        <v>88</v>
      </c>
      <c r="F39" s="324"/>
      <c r="G39" s="324"/>
      <c r="H39" s="80">
        <f>H34+H37</f>
        <v>143.87649999999999</v>
      </c>
    </row>
    <row r="40" spans="1:9">
      <c r="A40" s="112"/>
      <c r="B40" s="330"/>
      <c r="C40" s="330"/>
      <c r="D40" s="330"/>
      <c r="E40" s="331" t="s">
        <v>155</v>
      </c>
      <c r="F40" s="331"/>
      <c r="G40" s="331"/>
      <c r="H40" s="81">
        <f>H39</f>
        <v>143.87649999999999</v>
      </c>
    </row>
    <row r="41" spans="1:9" ht="15.75" thickBot="1">
      <c r="A41" s="332"/>
      <c r="B41" s="333"/>
      <c r="C41" s="333"/>
      <c r="D41" s="333"/>
      <c r="E41" s="333"/>
      <c r="F41" s="333"/>
      <c r="G41" s="333"/>
      <c r="H41" s="334"/>
    </row>
    <row r="44" spans="1:9">
      <c r="A44" s="362" t="s">
        <v>242</v>
      </c>
      <c r="B44" s="362"/>
      <c r="C44" s="362"/>
      <c r="D44" s="362"/>
      <c r="E44" s="135"/>
      <c r="F44" s="135"/>
      <c r="G44" s="135"/>
      <c r="H44" s="135"/>
    </row>
    <row r="45" spans="1:9">
      <c r="A45" s="3"/>
      <c r="B45" s="3"/>
      <c r="C45" s="3"/>
      <c r="D45" s="2"/>
      <c r="E45" s="360" t="s">
        <v>157</v>
      </c>
      <c r="F45" s="360"/>
      <c r="G45" s="360"/>
      <c r="H45" s="360"/>
      <c r="I45" s="153"/>
    </row>
    <row r="46" spans="1:9">
      <c r="A46" s="3"/>
      <c r="B46" s="3"/>
      <c r="C46" s="3"/>
      <c r="D46" s="2"/>
      <c r="E46" s="361" t="s">
        <v>143</v>
      </c>
      <c r="F46" s="361"/>
      <c r="G46" s="361"/>
      <c r="H46" s="361"/>
    </row>
    <row r="47" spans="1:9">
      <c r="A47" s="3"/>
      <c r="B47" s="3"/>
      <c r="C47" s="3"/>
      <c r="D47" s="2"/>
      <c r="E47" s="361" t="s">
        <v>202</v>
      </c>
      <c r="F47" s="361"/>
      <c r="G47" s="361"/>
      <c r="H47" s="361"/>
    </row>
  </sheetData>
  <mergeCells count="48">
    <mergeCell ref="E45:H45"/>
    <mergeCell ref="E46:H46"/>
    <mergeCell ref="E47:H47"/>
    <mergeCell ref="B39:D39"/>
    <mergeCell ref="E39:G39"/>
    <mergeCell ref="B40:D40"/>
    <mergeCell ref="E40:G40"/>
    <mergeCell ref="A41:H41"/>
    <mergeCell ref="A44:D44"/>
    <mergeCell ref="B36:D36"/>
    <mergeCell ref="E36:G36"/>
    <mergeCell ref="B37:D37"/>
    <mergeCell ref="E37:G37"/>
    <mergeCell ref="B38:D38"/>
    <mergeCell ref="E38:G38"/>
    <mergeCell ref="B35:D35"/>
    <mergeCell ref="E35:G35"/>
    <mergeCell ref="A22:H22"/>
    <mergeCell ref="A26:E26"/>
    <mergeCell ref="F26:H26"/>
    <mergeCell ref="A27:H27"/>
    <mergeCell ref="A31:E31"/>
    <mergeCell ref="F31:H31"/>
    <mergeCell ref="A32:H32"/>
    <mergeCell ref="B33:D33"/>
    <mergeCell ref="E33:G33"/>
    <mergeCell ref="B34:D34"/>
    <mergeCell ref="E34:G34"/>
    <mergeCell ref="A21:E21"/>
    <mergeCell ref="F21:H21"/>
    <mergeCell ref="A6:H6"/>
    <mergeCell ref="A7:H7"/>
    <mergeCell ref="A8:H8"/>
    <mergeCell ref="A9:H9"/>
    <mergeCell ref="A10:B10"/>
    <mergeCell ref="E10:G10"/>
    <mergeCell ref="B11:F11"/>
    <mergeCell ref="A12:H12"/>
    <mergeCell ref="A16:E16"/>
    <mergeCell ref="F16:H16"/>
    <mergeCell ref="A17:H17"/>
    <mergeCell ref="A1:B5"/>
    <mergeCell ref="C1:F2"/>
    <mergeCell ref="G1:H2"/>
    <mergeCell ref="C3:F4"/>
    <mergeCell ref="G3:H4"/>
    <mergeCell ref="C5:F5"/>
    <mergeCell ref="G5:H5"/>
  </mergeCells>
  <pageMargins left="0.511811024" right="0.511811024" top="0.78740157499999996" bottom="0.78740157499999996" header="0.31496062000000002" footer="0.31496062000000002"/>
  <pageSetup paperSize="9"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7B5FC-A6B0-4D99-9C10-6B7F9D744070}">
  <sheetPr>
    <pageSetUpPr fitToPage="1"/>
  </sheetPr>
  <dimension ref="A1:H42"/>
  <sheetViews>
    <sheetView topLeftCell="A4" workbookViewId="0">
      <selection activeCell="A17" sqref="A17:H17"/>
    </sheetView>
  </sheetViews>
  <sheetFormatPr defaultRowHeight="15"/>
  <cols>
    <col min="4" max="4" width="43.5703125" customWidth="1"/>
    <col min="6" max="6" width="17.140625" customWidth="1"/>
    <col min="7" max="7" width="17" customWidth="1"/>
  </cols>
  <sheetData>
    <row r="1" spans="1:8">
      <c r="A1" s="298"/>
      <c r="B1" s="299"/>
      <c r="C1" s="299"/>
      <c r="D1" s="299"/>
      <c r="E1" s="299"/>
      <c r="F1" s="299"/>
      <c r="G1" s="299"/>
      <c r="H1" s="300"/>
    </row>
    <row r="2" spans="1:8">
      <c r="A2" s="301" t="s">
        <v>50</v>
      </c>
      <c r="B2" s="302"/>
      <c r="C2" s="302"/>
      <c r="D2" s="302"/>
      <c r="E2" s="302"/>
      <c r="F2" s="302"/>
      <c r="G2" s="302"/>
      <c r="H2" s="303"/>
    </row>
    <row r="3" spans="1:8">
      <c r="A3" s="304" t="s">
        <v>211</v>
      </c>
      <c r="B3" s="305"/>
      <c r="C3" s="305"/>
      <c r="D3" s="305"/>
      <c r="E3" s="305"/>
      <c r="F3" s="305"/>
      <c r="G3" s="305"/>
      <c r="H3" s="306"/>
    </row>
    <row r="4" spans="1:8">
      <c r="A4" s="356" t="s">
        <v>240</v>
      </c>
      <c r="B4" s="357"/>
      <c r="C4" s="357"/>
      <c r="D4" s="357"/>
      <c r="E4" s="357"/>
      <c r="F4" s="357"/>
      <c r="G4" s="357"/>
      <c r="H4" s="358"/>
    </row>
    <row r="5" spans="1:8">
      <c r="A5" s="310" t="s">
        <v>51</v>
      </c>
      <c r="B5" s="311"/>
      <c r="C5" s="119" t="s">
        <v>159</v>
      </c>
      <c r="D5" s="120"/>
      <c r="E5" s="312" t="s">
        <v>52</v>
      </c>
      <c r="F5" s="313"/>
      <c r="G5" s="314"/>
      <c r="H5" s="121">
        <v>1.5727</v>
      </c>
    </row>
    <row r="6" spans="1:8">
      <c r="A6" s="51" t="s">
        <v>53</v>
      </c>
      <c r="B6" s="359" t="s">
        <v>249</v>
      </c>
      <c r="C6" s="359"/>
      <c r="D6" s="359"/>
      <c r="E6" s="359"/>
      <c r="F6" s="359"/>
      <c r="G6" s="74" t="s">
        <v>54</v>
      </c>
      <c r="H6" s="89" t="s">
        <v>2</v>
      </c>
    </row>
    <row r="7" spans="1:8">
      <c r="A7" s="288" t="s">
        <v>55</v>
      </c>
      <c r="B7" s="289"/>
      <c r="C7" s="289"/>
      <c r="D7" s="289"/>
      <c r="E7" s="289"/>
      <c r="F7" s="289"/>
      <c r="G7" s="289"/>
      <c r="H7" s="290"/>
    </row>
    <row r="8" spans="1:8">
      <c r="A8" s="90" t="s">
        <v>56</v>
      </c>
      <c r="B8" s="91" t="s">
        <v>57</v>
      </c>
      <c r="C8" s="91" t="s">
        <v>58</v>
      </c>
      <c r="D8" s="91" t="s">
        <v>59</v>
      </c>
      <c r="E8" s="91" t="s">
        <v>60</v>
      </c>
      <c r="F8" s="91" t="s">
        <v>61</v>
      </c>
      <c r="G8" s="91" t="s">
        <v>62</v>
      </c>
      <c r="H8" s="92" t="s">
        <v>63</v>
      </c>
    </row>
    <row r="9" spans="1:8">
      <c r="A9" s="93" t="s">
        <v>64</v>
      </c>
      <c r="B9" s="131">
        <v>10101</v>
      </c>
      <c r="C9" s="101" t="s">
        <v>179</v>
      </c>
      <c r="D9" s="132" t="s">
        <v>180</v>
      </c>
      <c r="E9" s="95" t="s">
        <v>65</v>
      </c>
      <c r="F9" s="133">
        <v>19.190000000000001</v>
      </c>
      <c r="G9" s="95">
        <v>0.3</v>
      </c>
      <c r="H9" s="77">
        <f>F9*G9</f>
        <v>5.7570000000000006</v>
      </c>
    </row>
    <row r="10" spans="1:8">
      <c r="A10" s="93" t="s">
        <v>66</v>
      </c>
      <c r="B10" s="131">
        <v>10139</v>
      </c>
      <c r="C10" s="101" t="s">
        <v>179</v>
      </c>
      <c r="D10" s="132" t="s">
        <v>181</v>
      </c>
      <c r="E10" s="95" t="s">
        <v>65</v>
      </c>
      <c r="F10" s="133">
        <v>22.74</v>
      </c>
      <c r="G10" s="95">
        <v>0.3</v>
      </c>
      <c r="H10" s="77">
        <f>F10*G10</f>
        <v>6.8219999999999992</v>
      </c>
    </row>
    <row r="11" spans="1:8">
      <c r="A11" s="319" t="s">
        <v>68</v>
      </c>
      <c r="B11" s="320"/>
      <c r="C11" s="320"/>
      <c r="D11" s="320"/>
      <c r="E11" s="320"/>
      <c r="F11" s="321">
        <f>SUM(H9:H10)</f>
        <v>12.579000000000001</v>
      </c>
      <c r="G11" s="321"/>
      <c r="H11" s="322"/>
    </row>
    <row r="12" spans="1:8">
      <c r="A12" s="323" t="s">
        <v>148</v>
      </c>
      <c r="B12" s="324"/>
      <c r="C12" s="324"/>
      <c r="D12" s="324"/>
      <c r="E12" s="324"/>
      <c r="F12" s="324"/>
      <c r="G12" s="324"/>
      <c r="H12" s="325"/>
    </row>
    <row r="13" spans="1:8">
      <c r="A13" s="98" t="s">
        <v>56</v>
      </c>
      <c r="B13" s="91" t="s">
        <v>57</v>
      </c>
      <c r="C13" s="91" t="s">
        <v>58</v>
      </c>
      <c r="D13" s="96" t="s">
        <v>59</v>
      </c>
      <c r="E13" s="96" t="s">
        <v>60</v>
      </c>
      <c r="F13" s="96" t="s">
        <v>61</v>
      </c>
      <c r="G13" s="96" t="s">
        <v>62</v>
      </c>
      <c r="H13" s="97" t="s">
        <v>63</v>
      </c>
    </row>
    <row r="14" spans="1:8">
      <c r="A14" s="99"/>
      <c r="B14" s="100"/>
      <c r="C14" s="101"/>
      <c r="D14" s="102"/>
      <c r="E14" s="103"/>
      <c r="F14" s="104"/>
      <c r="G14" s="105"/>
      <c r="H14" s="97">
        <f>F14*G14</f>
        <v>0</v>
      </c>
    </row>
    <row r="15" spans="1:8">
      <c r="A15" s="98"/>
      <c r="B15" s="103"/>
      <c r="C15" s="103"/>
      <c r="D15" s="103"/>
      <c r="E15" s="103"/>
      <c r="F15" s="103"/>
      <c r="G15" s="103"/>
      <c r="H15" s="97">
        <f>F15*G15</f>
        <v>0</v>
      </c>
    </row>
    <row r="16" spans="1:8">
      <c r="A16" s="319" t="s">
        <v>69</v>
      </c>
      <c r="B16" s="320"/>
      <c r="C16" s="320"/>
      <c r="D16" s="320"/>
      <c r="E16" s="320"/>
      <c r="F16" s="321">
        <f>SUM(H14:H15)</f>
        <v>0</v>
      </c>
      <c r="G16" s="321"/>
      <c r="H16" s="322"/>
    </row>
    <row r="17" spans="1:8">
      <c r="A17" s="323" t="s">
        <v>149</v>
      </c>
      <c r="B17" s="324"/>
      <c r="C17" s="324"/>
      <c r="D17" s="324"/>
      <c r="E17" s="324"/>
      <c r="F17" s="324"/>
      <c r="G17" s="324"/>
      <c r="H17" s="325"/>
    </row>
    <row r="18" spans="1:8">
      <c r="A18" s="98" t="s">
        <v>56</v>
      </c>
      <c r="B18" s="91" t="s">
        <v>57</v>
      </c>
      <c r="C18" s="91" t="s">
        <v>58</v>
      </c>
      <c r="D18" s="96" t="s">
        <v>59</v>
      </c>
      <c r="E18" s="96" t="s">
        <v>60</v>
      </c>
      <c r="F18" s="96" t="s">
        <v>61</v>
      </c>
      <c r="G18" s="96" t="s">
        <v>62</v>
      </c>
      <c r="H18" s="97" t="s">
        <v>63</v>
      </c>
    </row>
    <row r="19" spans="1:8">
      <c r="A19" s="99" t="s">
        <v>64</v>
      </c>
      <c r="B19" s="109"/>
      <c r="C19" s="103"/>
      <c r="D19" s="134"/>
      <c r="E19" s="103"/>
      <c r="F19" s="103"/>
      <c r="G19" s="111"/>
      <c r="H19" s="77"/>
    </row>
    <row r="20" spans="1:8">
      <c r="A20" s="99" t="s">
        <v>66</v>
      </c>
      <c r="B20" s="109"/>
      <c r="C20" s="103"/>
      <c r="D20" s="134"/>
      <c r="E20" s="103"/>
      <c r="F20" s="103"/>
      <c r="G20" s="111"/>
      <c r="H20" s="77"/>
    </row>
    <row r="21" spans="1:8">
      <c r="A21" s="319" t="s">
        <v>71</v>
      </c>
      <c r="B21" s="320"/>
      <c r="C21" s="320"/>
      <c r="D21" s="320"/>
      <c r="E21" s="320"/>
      <c r="F21" s="321">
        <f>SUM(H19:H20)</f>
        <v>0</v>
      </c>
      <c r="G21" s="321"/>
      <c r="H21" s="322"/>
    </row>
    <row r="22" spans="1:8">
      <c r="A22" s="316" t="s">
        <v>153</v>
      </c>
      <c r="B22" s="317"/>
      <c r="C22" s="317"/>
      <c r="D22" s="317"/>
      <c r="E22" s="317"/>
      <c r="F22" s="317"/>
      <c r="G22" s="317"/>
      <c r="H22" s="318"/>
    </row>
    <row r="23" spans="1:8">
      <c r="A23" s="98" t="s">
        <v>56</v>
      </c>
      <c r="B23" s="91" t="s">
        <v>57</v>
      </c>
      <c r="C23" s="91" t="s">
        <v>58</v>
      </c>
      <c r="D23" s="96" t="s">
        <v>59</v>
      </c>
      <c r="E23" s="96" t="s">
        <v>60</v>
      </c>
      <c r="F23" s="96" t="s">
        <v>61</v>
      </c>
      <c r="G23" s="96" t="s">
        <v>62</v>
      </c>
      <c r="H23" s="97" t="s">
        <v>63</v>
      </c>
    </row>
    <row r="24" spans="1:8">
      <c r="A24" s="98"/>
      <c r="B24" s="103"/>
      <c r="C24" s="103"/>
      <c r="D24" s="103"/>
      <c r="E24" s="103"/>
      <c r="F24" s="103"/>
      <c r="G24" s="103"/>
      <c r="H24" s="97">
        <f>F24*G24</f>
        <v>0</v>
      </c>
    </row>
    <row r="25" spans="1:8">
      <c r="A25" s="98"/>
      <c r="B25" s="103"/>
      <c r="C25" s="103"/>
      <c r="D25" s="103"/>
      <c r="E25" s="103"/>
      <c r="F25" s="103"/>
      <c r="G25" s="103"/>
      <c r="H25" s="97">
        <f>F25*G25</f>
        <v>0</v>
      </c>
    </row>
    <row r="26" spans="1:8">
      <c r="A26" s="319" t="s">
        <v>72</v>
      </c>
      <c r="B26" s="320"/>
      <c r="C26" s="320"/>
      <c r="D26" s="320"/>
      <c r="E26" s="320"/>
      <c r="F26" s="321">
        <f>SUM(H24:H25)</f>
        <v>0</v>
      </c>
      <c r="G26" s="321"/>
      <c r="H26" s="322"/>
    </row>
    <row r="27" spans="1:8">
      <c r="A27" s="316" t="s">
        <v>73</v>
      </c>
      <c r="B27" s="317"/>
      <c r="C27" s="317"/>
      <c r="D27" s="317"/>
      <c r="E27" s="317"/>
      <c r="F27" s="317"/>
      <c r="G27" s="317"/>
      <c r="H27" s="318"/>
    </row>
    <row r="28" spans="1:8">
      <c r="A28" s="98" t="s">
        <v>56</v>
      </c>
      <c r="B28" s="321" t="s">
        <v>74</v>
      </c>
      <c r="C28" s="321"/>
      <c r="D28" s="321"/>
      <c r="E28" s="326" t="s">
        <v>63</v>
      </c>
      <c r="F28" s="326"/>
      <c r="G28" s="326"/>
      <c r="H28" s="97"/>
    </row>
    <row r="29" spans="1:8">
      <c r="A29" s="98" t="s">
        <v>75</v>
      </c>
      <c r="B29" s="321" t="s">
        <v>76</v>
      </c>
      <c r="C29" s="321"/>
      <c r="D29" s="321"/>
      <c r="E29" s="326" t="s">
        <v>77</v>
      </c>
      <c r="F29" s="326"/>
      <c r="G29" s="326"/>
      <c r="H29" s="97">
        <f>F11</f>
        <v>12.579000000000001</v>
      </c>
    </row>
    <row r="30" spans="1:8">
      <c r="A30" s="98" t="s">
        <v>78</v>
      </c>
      <c r="B30" s="321" t="s">
        <v>79</v>
      </c>
      <c r="C30" s="321"/>
      <c r="D30" s="321"/>
      <c r="E30" s="327">
        <f>H5</f>
        <v>1.5727</v>
      </c>
      <c r="F30" s="327"/>
      <c r="G30" s="327"/>
      <c r="H30" s="97"/>
    </row>
    <row r="31" spans="1:8">
      <c r="A31" s="98" t="s">
        <v>80</v>
      </c>
      <c r="B31" s="321" t="s">
        <v>81</v>
      </c>
      <c r="C31" s="321"/>
      <c r="D31" s="321"/>
      <c r="E31" s="328" t="s">
        <v>82</v>
      </c>
      <c r="F31" s="328"/>
      <c r="G31" s="328"/>
      <c r="H31" s="97">
        <f>F16</f>
        <v>0</v>
      </c>
    </row>
    <row r="32" spans="1:8">
      <c r="A32" s="98" t="s">
        <v>83</v>
      </c>
      <c r="B32" s="321" t="s">
        <v>84</v>
      </c>
      <c r="C32" s="321"/>
      <c r="D32" s="321"/>
      <c r="E32" s="328" t="s">
        <v>85</v>
      </c>
      <c r="F32" s="328"/>
      <c r="G32" s="328"/>
      <c r="H32" s="97">
        <f>F21</f>
        <v>0</v>
      </c>
    </row>
    <row r="33" spans="1:8">
      <c r="A33" s="98" t="s">
        <v>86</v>
      </c>
      <c r="B33" s="321" t="s">
        <v>154</v>
      </c>
      <c r="C33" s="321"/>
      <c r="D33" s="321"/>
      <c r="E33" s="328" t="s">
        <v>87</v>
      </c>
      <c r="F33" s="328"/>
      <c r="G33" s="328"/>
      <c r="H33" s="97">
        <f>F26</f>
        <v>0</v>
      </c>
    </row>
    <row r="34" spans="1:8">
      <c r="A34" s="98"/>
      <c r="B34" s="321"/>
      <c r="C34" s="321"/>
      <c r="D34" s="321"/>
      <c r="E34" s="324" t="s">
        <v>88</v>
      </c>
      <c r="F34" s="324"/>
      <c r="G34" s="324"/>
      <c r="H34" s="80">
        <f>ROUND(SUM(H31+H29+H32+H33),2)</f>
        <v>12.58</v>
      </c>
    </row>
    <row r="35" spans="1:8">
      <c r="A35" s="112"/>
      <c r="B35" s="330"/>
      <c r="C35" s="330"/>
      <c r="D35" s="330"/>
      <c r="E35" s="331" t="s">
        <v>155</v>
      </c>
      <c r="F35" s="331"/>
      <c r="G35" s="331"/>
      <c r="H35" s="81">
        <f>H34</f>
        <v>12.58</v>
      </c>
    </row>
    <row r="36" spans="1:8" ht="15.75" thickBot="1">
      <c r="A36" s="332"/>
      <c r="B36" s="333"/>
      <c r="C36" s="333"/>
      <c r="D36" s="333"/>
      <c r="E36" s="333"/>
      <c r="F36" s="333"/>
      <c r="G36" s="333"/>
      <c r="H36" s="334"/>
    </row>
    <row r="39" spans="1:8">
      <c r="A39" s="362" t="s">
        <v>242</v>
      </c>
      <c r="B39" s="362"/>
      <c r="C39" s="362"/>
      <c r="D39" s="362"/>
      <c r="E39" s="135"/>
      <c r="F39" s="135"/>
      <c r="G39" s="135"/>
      <c r="H39" s="135"/>
    </row>
    <row r="40" spans="1:8">
      <c r="A40" s="3"/>
      <c r="B40" s="3"/>
      <c r="C40" s="3"/>
      <c r="D40" s="2"/>
      <c r="E40" s="360" t="s">
        <v>157</v>
      </c>
      <c r="F40" s="360"/>
      <c r="G40" s="360"/>
      <c r="H40" s="360"/>
    </row>
    <row r="41" spans="1:8">
      <c r="A41" s="3"/>
      <c r="B41" s="3"/>
      <c r="C41" s="3"/>
      <c r="D41" s="2"/>
      <c r="E41" s="361" t="s">
        <v>143</v>
      </c>
      <c r="F41" s="361"/>
      <c r="G41" s="361"/>
      <c r="H41" s="361"/>
    </row>
    <row r="42" spans="1:8">
      <c r="A42" s="3"/>
      <c r="B42" s="3"/>
      <c r="C42" s="3"/>
      <c r="D42" s="2"/>
      <c r="E42" s="361" t="s">
        <v>202</v>
      </c>
      <c r="F42" s="361"/>
      <c r="G42" s="361"/>
      <c r="H42" s="361"/>
    </row>
  </sheetData>
  <mergeCells count="41">
    <mergeCell ref="A16:E16"/>
    <mergeCell ref="F16:H16"/>
    <mergeCell ref="A1:H1"/>
    <mergeCell ref="A2:H2"/>
    <mergeCell ref="A3:H3"/>
    <mergeCell ref="A4:H4"/>
    <mergeCell ref="A5:B5"/>
    <mergeCell ref="E5:G5"/>
    <mergeCell ref="B6:F6"/>
    <mergeCell ref="A7:H7"/>
    <mergeCell ref="A11:E11"/>
    <mergeCell ref="F11:H11"/>
    <mergeCell ref="A12:H12"/>
    <mergeCell ref="B30:D30"/>
    <mergeCell ref="E30:G30"/>
    <mergeCell ref="A17:H17"/>
    <mergeCell ref="A21:E21"/>
    <mergeCell ref="F21:H21"/>
    <mergeCell ref="A22:H22"/>
    <mergeCell ref="A26:E26"/>
    <mergeCell ref="F26:H26"/>
    <mergeCell ref="A27:H27"/>
    <mergeCell ref="B28:D28"/>
    <mergeCell ref="E28:G28"/>
    <mergeCell ref="B29:D29"/>
    <mergeCell ref="E29:G29"/>
    <mergeCell ref="B31:D31"/>
    <mergeCell ref="E31:G31"/>
    <mergeCell ref="B32:D32"/>
    <mergeCell ref="E32:G32"/>
    <mergeCell ref="B33:D33"/>
    <mergeCell ref="E33:G33"/>
    <mergeCell ref="E40:H40"/>
    <mergeCell ref="E41:H41"/>
    <mergeCell ref="E42:H42"/>
    <mergeCell ref="B34:D34"/>
    <mergeCell ref="E34:G34"/>
    <mergeCell ref="B35:D35"/>
    <mergeCell ref="E35:G35"/>
    <mergeCell ref="A36:H36"/>
    <mergeCell ref="A39:D39"/>
  </mergeCells>
  <pageMargins left="0.511811024" right="0.511811024" top="0.78740157499999996" bottom="0.78740157499999996" header="0.31496062000000002" footer="0.31496062000000002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0AB0-A9DA-43A3-AFD0-C8B1BC546C3F}">
  <sheetPr>
    <pageSetUpPr fitToPage="1"/>
  </sheetPr>
  <dimension ref="A1:K22"/>
  <sheetViews>
    <sheetView topLeftCell="A4" workbookViewId="0">
      <selection activeCell="G23" sqref="G23"/>
    </sheetView>
  </sheetViews>
  <sheetFormatPr defaultRowHeight="15"/>
  <cols>
    <col min="2" max="2" width="11.28515625" customWidth="1"/>
    <col min="4" max="4" width="7.85546875" customWidth="1"/>
    <col min="7" max="7" width="23.42578125" customWidth="1"/>
    <col min="8" max="8" width="22.7109375" customWidth="1"/>
    <col min="9" max="9" width="7.42578125" customWidth="1"/>
    <col min="10" max="10" width="12.85546875" customWidth="1"/>
    <col min="11" max="11" width="6.85546875" customWidth="1"/>
  </cols>
  <sheetData>
    <row r="1" spans="1:11" ht="15" customHeight="1">
      <c r="A1" s="371"/>
      <c r="B1" s="372"/>
      <c r="C1" s="372"/>
      <c r="D1" s="338" t="s">
        <v>8</v>
      </c>
      <c r="E1" s="339"/>
      <c r="F1" s="339"/>
      <c r="G1" s="339"/>
      <c r="H1" s="339"/>
      <c r="I1" s="339"/>
      <c r="J1" s="339"/>
      <c r="K1" s="363"/>
    </row>
    <row r="2" spans="1:11" ht="15" customHeight="1">
      <c r="A2" s="373"/>
      <c r="B2" s="295"/>
      <c r="C2" s="295"/>
      <c r="D2" s="340"/>
      <c r="E2" s="341"/>
      <c r="F2" s="341"/>
      <c r="G2" s="341"/>
      <c r="H2" s="341"/>
      <c r="I2" s="341"/>
      <c r="J2" s="341"/>
      <c r="K2" s="364"/>
    </row>
    <row r="3" spans="1:11">
      <c r="A3" s="373"/>
      <c r="B3" s="295"/>
      <c r="C3" s="295"/>
      <c r="D3" s="354" t="s">
        <v>11</v>
      </c>
      <c r="E3" s="355"/>
      <c r="F3" s="355"/>
      <c r="G3" s="355"/>
      <c r="H3" s="355"/>
      <c r="I3" s="355"/>
      <c r="J3" s="355"/>
      <c r="K3" s="387"/>
    </row>
    <row r="4" spans="1:11">
      <c r="A4" s="373"/>
      <c r="B4" s="295"/>
      <c r="C4" s="295"/>
      <c r="D4" s="354" t="s">
        <v>12</v>
      </c>
      <c r="E4" s="355"/>
      <c r="F4" s="355"/>
      <c r="G4" s="355"/>
      <c r="H4" s="355"/>
      <c r="I4" s="355"/>
      <c r="J4" s="355"/>
      <c r="K4" s="387"/>
    </row>
    <row r="5" spans="1:11" ht="18">
      <c r="A5" s="373"/>
      <c r="B5" s="295"/>
      <c r="C5" s="295"/>
      <c r="D5" s="295"/>
      <c r="E5" s="295"/>
      <c r="F5" s="295"/>
      <c r="G5" s="295"/>
      <c r="H5" s="374"/>
      <c r="I5" s="375"/>
      <c r="J5" s="376"/>
      <c r="K5" s="377"/>
    </row>
    <row r="6" spans="1:11" ht="18">
      <c r="A6" s="373" t="s">
        <v>201</v>
      </c>
      <c r="B6" s="295"/>
      <c r="C6" s="295"/>
      <c r="D6" s="295"/>
      <c r="E6" s="295"/>
      <c r="F6" s="295"/>
      <c r="G6" s="295"/>
      <c r="H6" s="295"/>
      <c r="I6" s="295"/>
      <c r="J6" s="295"/>
      <c r="K6" s="378"/>
    </row>
    <row r="7" spans="1:11">
      <c r="A7" s="379"/>
      <c r="B7" s="380"/>
      <c r="C7" s="380"/>
      <c r="D7" s="380"/>
      <c r="E7" s="380"/>
      <c r="F7" s="380"/>
      <c r="G7" s="380"/>
      <c r="H7" s="380"/>
      <c r="I7" s="380"/>
      <c r="J7" s="380"/>
      <c r="K7" s="139"/>
    </row>
    <row r="8" spans="1:11">
      <c r="A8" s="381" t="s">
        <v>241</v>
      </c>
      <c r="B8" s="382"/>
      <c r="C8" s="382"/>
      <c r="D8" s="382"/>
      <c r="E8" s="382"/>
      <c r="F8" s="382"/>
      <c r="G8" s="382"/>
      <c r="H8" s="382"/>
      <c r="I8" s="382"/>
      <c r="J8" s="382"/>
      <c r="K8" s="139"/>
    </row>
    <row r="9" spans="1:11">
      <c r="A9" s="138"/>
      <c r="B9" s="83"/>
      <c r="C9" s="82"/>
      <c r="D9" s="82"/>
      <c r="E9" s="82"/>
      <c r="I9" s="82"/>
      <c r="J9" s="82"/>
      <c r="K9" s="139"/>
    </row>
    <row r="10" spans="1:11">
      <c r="A10" s="140" t="s">
        <v>57</v>
      </c>
      <c r="B10" s="141" t="s">
        <v>185</v>
      </c>
      <c r="C10" s="383" t="s">
        <v>186</v>
      </c>
      <c r="D10" s="383"/>
      <c r="E10" s="383"/>
      <c r="F10" s="141" t="s">
        <v>187</v>
      </c>
      <c r="G10" s="141" t="s">
        <v>188</v>
      </c>
      <c r="H10" s="384" t="s">
        <v>189</v>
      </c>
      <c r="I10" s="385"/>
      <c r="J10" s="385"/>
      <c r="K10" s="386"/>
    </row>
    <row r="11" spans="1:11">
      <c r="A11" s="142" t="s">
        <v>207</v>
      </c>
      <c r="B11" s="136" t="s">
        <v>190</v>
      </c>
      <c r="C11" s="365" t="s">
        <v>248</v>
      </c>
      <c r="D11" s="366"/>
      <c r="E11" s="367"/>
      <c r="F11" s="136" t="s">
        <v>2</v>
      </c>
      <c r="G11" s="136">
        <v>3</v>
      </c>
      <c r="H11" s="368">
        <f>ROUND((I14+I15+I16)/3,2)</f>
        <v>108.83</v>
      </c>
      <c r="I11" s="369"/>
      <c r="J11" s="369"/>
      <c r="K11" s="370"/>
    </row>
    <row r="12" spans="1:11">
      <c r="A12" s="138"/>
      <c r="B12" s="83"/>
      <c r="C12" s="82"/>
      <c r="D12" s="82"/>
      <c r="E12" s="82"/>
      <c r="F12" s="82"/>
      <c r="G12" s="82"/>
      <c r="H12" s="82"/>
      <c r="I12" s="82"/>
      <c r="J12" s="82"/>
      <c r="K12" s="139"/>
    </row>
    <row r="13" spans="1:11">
      <c r="A13" s="388" t="s">
        <v>191</v>
      </c>
      <c r="B13" s="389"/>
      <c r="C13" s="389"/>
      <c r="D13" s="389"/>
      <c r="E13" s="389" t="s">
        <v>192</v>
      </c>
      <c r="F13" s="389"/>
      <c r="G13" s="389" t="s">
        <v>193</v>
      </c>
      <c r="H13" s="389"/>
      <c r="I13" s="143" t="s">
        <v>194</v>
      </c>
      <c r="J13" s="143" t="s">
        <v>195</v>
      </c>
      <c r="K13" s="144" t="s">
        <v>196</v>
      </c>
    </row>
    <row r="14" spans="1:11" ht="33.75" customHeight="1">
      <c r="A14" s="390" t="s">
        <v>208</v>
      </c>
      <c r="B14" s="376"/>
      <c r="C14" s="376"/>
      <c r="D14" s="376"/>
      <c r="E14" s="376" t="s">
        <v>209</v>
      </c>
      <c r="F14" s="376"/>
      <c r="G14" s="391" t="s">
        <v>210</v>
      </c>
      <c r="H14" s="392"/>
      <c r="I14" s="125">
        <v>37</v>
      </c>
      <c r="J14" s="136" t="s">
        <v>197</v>
      </c>
      <c r="K14" s="145"/>
    </row>
    <row r="15" spans="1:11" ht="33.75" customHeight="1">
      <c r="A15" s="390" t="s">
        <v>224</v>
      </c>
      <c r="B15" s="376"/>
      <c r="C15" s="376"/>
      <c r="D15" s="376"/>
      <c r="E15" s="376" t="s">
        <v>225</v>
      </c>
      <c r="F15" s="376"/>
      <c r="G15" s="393" t="s">
        <v>226</v>
      </c>
      <c r="H15" s="393"/>
      <c r="I15" s="125">
        <v>152.22999999999999</v>
      </c>
      <c r="J15" s="136" t="s">
        <v>197</v>
      </c>
      <c r="K15" s="137"/>
    </row>
    <row r="16" spans="1:11" ht="31.5" customHeight="1" thickBot="1">
      <c r="A16" s="394" t="s">
        <v>198</v>
      </c>
      <c r="B16" s="395"/>
      <c r="C16" s="395"/>
      <c r="D16" s="395"/>
      <c r="E16" s="396" t="s">
        <v>199</v>
      </c>
      <c r="F16" s="396"/>
      <c r="G16" s="395" t="s">
        <v>200</v>
      </c>
      <c r="H16" s="395"/>
      <c r="I16" s="147">
        <v>137.27000000000001</v>
      </c>
      <c r="J16" s="146" t="s">
        <v>197</v>
      </c>
      <c r="K16" s="148"/>
    </row>
    <row r="17" spans="1:11">
      <c r="A17" s="149"/>
      <c r="B17" s="149"/>
      <c r="C17" s="149"/>
      <c r="D17" s="149"/>
      <c r="E17" s="85"/>
      <c r="F17" s="85"/>
      <c r="G17" s="150"/>
      <c r="H17" s="150"/>
      <c r="I17" s="151"/>
      <c r="J17" s="85"/>
      <c r="K17" s="85"/>
    </row>
    <row r="19" spans="1:11">
      <c r="A19" s="362" t="s">
        <v>242</v>
      </c>
      <c r="B19" s="362"/>
      <c r="C19" s="362"/>
      <c r="D19" s="362"/>
      <c r="G19" s="250"/>
      <c r="H19" s="250"/>
      <c r="I19" s="250"/>
      <c r="J19" s="250"/>
      <c r="K19" s="86"/>
    </row>
    <row r="20" spans="1:11">
      <c r="A20" s="3"/>
      <c r="B20" s="3"/>
      <c r="C20" s="3"/>
      <c r="D20" s="2"/>
      <c r="E20" s="152"/>
      <c r="F20" s="152"/>
      <c r="G20" s="360" t="s">
        <v>157</v>
      </c>
      <c r="H20" s="360"/>
      <c r="I20" s="360"/>
      <c r="J20" s="360"/>
      <c r="K20" s="153"/>
    </row>
    <row r="21" spans="1:11">
      <c r="A21" s="3"/>
      <c r="B21" s="3"/>
      <c r="C21" s="3"/>
      <c r="D21" s="2"/>
      <c r="G21" s="361" t="s">
        <v>143</v>
      </c>
      <c r="H21" s="361"/>
      <c r="I21" s="361"/>
      <c r="J21" s="361"/>
    </row>
    <row r="22" spans="1:11">
      <c r="A22" s="3"/>
      <c r="B22" s="3"/>
      <c r="C22" s="3"/>
      <c r="D22" s="2"/>
      <c r="G22" s="361" t="s">
        <v>202</v>
      </c>
      <c r="H22" s="361"/>
      <c r="I22" s="361"/>
      <c r="J22" s="361"/>
    </row>
  </sheetData>
  <mergeCells count="30">
    <mergeCell ref="A19:D19"/>
    <mergeCell ref="G19:J19"/>
    <mergeCell ref="G20:J20"/>
    <mergeCell ref="G21:J21"/>
    <mergeCell ref="G22:J22"/>
    <mergeCell ref="A15:D15"/>
    <mergeCell ref="E15:F15"/>
    <mergeCell ref="G15:H15"/>
    <mergeCell ref="A16:D16"/>
    <mergeCell ref="E16:F16"/>
    <mergeCell ref="G16:H16"/>
    <mergeCell ref="A13:D13"/>
    <mergeCell ref="E13:F13"/>
    <mergeCell ref="G13:H13"/>
    <mergeCell ref="A14:D14"/>
    <mergeCell ref="E14:F14"/>
    <mergeCell ref="G14:H14"/>
    <mergeCell ref="D1:K2"/>
    <mergeCell ref="C11:E11"/>
    <mergeCell ref="H11:K11"/>
    <mergeCell ref="A1:C5"/>
    <mergeCell ref="D5:H5"/>
    <mergeCell ref="I5:K5"/>
    <mergeCell ref="A6:K6"/>
    <mergeCell ref="A7:J7"/>
    <mergeCell ref="A8:J8"/>
    <mergeCell ref="C10:E10"/>
    <mergeCell ref="H10:K10"/>
    <mergeCell ref="D3:K3"/>
    <mergeCell ref="D4:K4"/>
  </mergeCells>
  <pageMargins left="0.511811024" right="0.511811024" top="0.78740157499999996" bottom="0.78740157499999996" header="0.31496062000000002" footer="0.31496062000000002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3</vt:i4>
      </vt:variant>
    </vt:vector>
  </HeadingPairs>
  <TitlesOfParts>
    <vt:vector size="10" baseType="lpstr">
      <vt:lpstr>ORÇAMENTO</vt:lpstr>
      <vt:lpstr>CRONOGRAMA</vt:lpstr>
      <vt:lpstr>COMP-01</vt:lpstr>
      <vt:lpstr>COMP-02</vt:lpstr>
      <vt:lpstr>COMP-03</vt:lpstr>
      <vt:lpstr>COMP-04</vt:lpstr>
      <vt:lpstr>MERCADO 01</vt:lpstr>
      <vt:lpstr>CRONOGRAMA!Area_de_impressao</vt:lpstr>
      <vt:lpstr>ORÇAMENTO!Area_de_impressao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Tesch</dc:creator>
  <cp:lastModifiedBy>Johnatan</cp:lastModifiedBy>
  <cp:lastPrinted>2025-10-21T15:17:39Z</cp:lastPrinted>
  <dcterms:created xsi:type="dcterms:W3CDTF">2008-07-02T19:34:21Z</dcterms:created>
  <dcterms:modified xsi:type="dcterms:W3CDTF">2025-11-11T15:19:45Z</dcterms:modified>
</cp:coreProperties>
</file>