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SEMGOV\CONTROLADORIA\CONTROLADORIA ADM\CGM- GESTÃO 2025\TRANSPARÊNCIA\ATUALIZAÇÃO PERIÓDICA DE DOCUMENTOS\OBRAS\Para postar\"/>
    </mc:Choice>
  </mc:AlternateContent>
  <xr:revisionPtr revIDLastSave="0" documentId="13_ncr:1_{3693EB6F-715C-4A06-A517-BF6F7F8F86A0}" xr6:coauthVersionLast="47" xr6:coauthVersionMax="47" xr10:uidLastSave="{00000000-0000-0000-0000-000000000000}"/>
  <bookViews>
    <workbookView xWindow="21480" yWindow="-120" windowWidth="20730" windowHeight="11160" xr2:uid="{00000000-000D-0000-FFFF-FFFF00000000}"/>
  </bookViews>
  <sheets>
    <sheet name="GRÁFICO" sheetId="10" r:id="rId1"/>
    <sheet name="DER 12-21" sheetId="6" r:id="rId2"/>
    <sheet name="Orçamento" sheetId="1" r:id="rId3"/>
    <sheet name="Cronograma" sheetId="3" r:id="rId4"/>
    <sheet name="PC01 - Orçamento" sheetId="7" r:id="rId5"/>
    <sheet name="PC01 - Memória" sheetId="8" r:id="rId6"/>
    <sheet name="MEDIÇÕES" sheetId="5" r:id="rId7"/>
    <sheet name="MEDIÇÕES COMPL" sheetId="9" r:id="rId8"/>
  </sheets>
  <externalReferences>
    <externalReference r:id="rId9"/>
    <externalReference r:id="rId10"/>
    <externalReference r:id="rId11"/>
  </externalReferences>
  <definedNames>
    <definedName name="_xlnm.Print_Area" localSheetId="6">MEDIÇÕES!$A$1:$T$75</definedName>
    <definedName name="_xlnm.Print_Area" localSheetId="7">'MEDIÇÕES COMPL'!$A$1:$R$27</definedName>
    <definedName name="_xlnm.Print_Titles" localSheetId="6">MEDIÇÕES!$1:$10</definedName>
  </definedNames>
  <calcPr calcId="191029"/>
</workbook>
</file>

<file path=xl/calcChain.xml><?xml version="1.0" encoding="utf-8"?>
<calcChain xmlns="http://schemas.openxmlformats.org/spreadsheetml/2006/main">
  <c r="C9" i="10" l="1"/>
  <c r="C8" i="10"/>
  <c r="C3" i="10"/>
  <c r="C2" i="10"/>
  <c r="B8" i="10" s="1"/>
  <c r="B9" i="10" l="1"/>
  <c r="B6" i="10"/>
  <c r="R72" i="5" l="1"/>
  <c r="R73" i="5"/>
  <c r="R71" i="5"/>
  <c r="R66" i="5"/>
  <c r="R67" i="5"/>
  <c r="R68" i="5"/>
  <c r="R65" i="5"/>
  <c r="R60" i="5"/>
  <c r="R61" i="5"/>
  <c r="R62" i="5"/>
  <c r="R59" i="5"/>
  <c r="R52" i="5"/>
  <c r="R53" i="5"/>
  <c r="R54" i="5"/>
  <c r="R55" i="5"/>
  <c r="R56" i="5"/>
  <c r="R51" i="5"/>
  <c r="R48" i="5"/>
  <c r="R47" i="5"/>
  <c r="R43" i="5"/>
  <c r="R44" i="5"/>
  <c r="R42" i="5"/>
  <c r="R34" i="5"/>
  <c r="R35" i="5"/>
  <c r="R36" i="5"/>
  <c r="R37" i="5"/>
  <c r="R38" i="5"/>
  <c r="R39" i="5"/>
  <c r="R33" i="5"/>
  <c r="R30" i="5"/>
  <c r="R26" i="5"/>
  <c r="R27" i="5"/>
  <c r="R28" i="5"/>
  <c r="R29" i="5"/>
  <c r="R25" i="5"/>
  <c r="P24" i="9"/>
  <c r="P25" i="9"/>
  <c r="P23" i="9"/>
  <c r="P20" i="9"/>
  <c r="P17" i="9"/>
  <c r="P16" i="9"/>
  <c r="P13" i="9"/>
  <c r="P12" i="9" l="1"/>
  <c r="L21" i="5"/>
  <c r="R24" i="5"/>
  <c r="R20" i="5"/>
  <c r="R19" i="5"/>
  <c r="R13" i="5"/>
  <c r="R14" i="5"/>
  <c r="R15" i="5"/>
  <c r="R16" i="5"/>
  <c r="R12" i="5"/>
  <c r="N21" i="5" l="1"/>
  <c r="R21" i="5" l="1"/>
  <c r="D3" i="9"/>
  <c r="H17" i="9"/>
  <c r="J17" i="9" s="1"/>
  <c r="H16" i="9"/>
  <c r="H13" i="9"/>
  <c r="J13" i="9" s="1"/>
  <c r="I7" i="9"/>
  <c r="D5" i="9"/>
  <c r="D4" i="9"/>
  <c r="V71" i="5"/>
  <c r="V73" i="5"/>
  <c r="V65" i="5"/>
  <c r="V66" i="5"/>
  <c r="V67" i="5"/>
  <c r="V68" i="5"/>
  <c r="V59" i="5"/>
  <c r="V60" i="5"/>
  <c r="V61" i="5"/>
  <c r="V62" i="5"/>
  <c r="V51" i="5"/>
  <c r="V52" i="5"/>
  <c r="V53" i="5"/>
  <c r="V54" i="5"/>
  <c r="V56" i="5"/>
  <c r="V55" i="5"/>
  <c r="V48" i="5"/>
  <c r="V47" i="5"/>
  <c r="V44" i="5"/>
  <c r="V43" i="5"/>
  <c r="V42" i="5"/>
  <c r="V34" i="5"/>
  <c r="V35" i="5"/>
  <c r="V36" i="5"/>
  <c r="V37" i="5"/>
  <c r="V38" i="5"/>
  <c r="V39" i="5"/>
  <c r="V33" i="5"/>
  <c r="V29" i="5"/>
  <c r="V24" i="5"/>
  <c r="V19" i="5"/>
  <c r="V15" i="5"/>
  <c r="V16" i="5"/>
  <c r="V12" i="5"/>
  <c r="O17" i="9" l="1"/>
  <c r="M17" i="9"/>
  <c r="O13" i="9"/>
  <c r="M13" i="9"/>
  <c r="Q13" i="9"/>
  <c r="Q17" i="9"/>
  <c r="J16" i="9"/>
  <c r="O16" i="9" l="1"/>
  <c r="O18" i="9" s="1"/>
  <c r="M16" i="9"/>
  <c r="M18" i="9" s="1"/>
  <c r="Q16" i="9"/>
  <c r="Q18" i="9" s="1"/>
  <c r="G25" i="9"/>
  <c r="H25" i="9" s="1"/>
  <c r="F25" i="9"/>
  <c r="T25" i="9" s="1"/>
  <c r="E25" i="9"/>
  <c r="D25" i="9"/>
  <c r="G24" i="9"/>
  <c r="H24" i="9" s="1"/>
  <c r="F24" i="9"/>
  <c r="T24" i="9" s="1"/>
  <c r="E24" i="9"/>
  <c r="D24" i="9"/>
  <c r="G23" i="9"/>
  <c r="H23" i="9" s="1"/>
  <c r="F23" i="9"/>
  <c r="T23" i="9" s="1"/>
  <c r="E23" i="9"/>
  <c r="D23" i="9"/>
  <c r="G20" i="9"/>
  <c r="H20" i="9" s="1"/>
  <c r="F20" i="9"/>
  <c r="T20" i="9" s="1"/>
  <c r="E20" i="9"/>
  <c r="D20" i="9"/>
  <c r="F17" i="9"/>
  <c r="T17" i="9" s="1"/>
  <c r="F16" i="9"/>
  <c r="T16" i="9" s="1"/>
  <c r="F13" i="9"/>
  <c r="T13" i="9" s="1"/>
  <c r="G12" i="9"/>
  <c r="H12" i="9" s="1"/>
  <c r="F12" i="9"/>
  <c r="T12" i="9" s="1"/>
  <c r="E12" i="9"/>
  <c r="D12" i="9"/>
  <c r="D3" i="8"/>
  <c r="D6" i="8"/>
  <c r="D7" i="8"/>
  <c r="D10" i="8"/>
  <c r="I10" i="8"/>
  <c r="J10" i="8"/>
  <c r="I14" i="8"/>
  <c r="I15" i="8"/>
  <c r="D18" i="8"/>
  <c r="I18" i="8"/>
  <c r="J18" i="8"/>
  <c r="D22" i="8"/>
  <c r="I22" i="8"/>
  <c r="J22" i="8"/>
  <c r="D23" i="8"/>
  <c r="I23" i="8"/>
  <c r="J23" i="8"/>
  <c r="D24" i="8"/>
  <c r="I24" i="8"/>
  <c r="J24" i="8"/>
  <c r="D6" i="7"/>
  <c r="D7" i="7"/>
  <c r="D11" i="7"/>
  <c r="E11" i="7"/>
  <c r="F11" i="7"/>
  <c r="G11" i="7"/>
  <c r="H11" i="7" s="1"/>
  <c r="I11" i="7" s="1"/>
  <c r="F12" i="7"/>
  <c r="H12" i="7"/>
  <c r="J12" i="7" s="1"/>
  <c r="K12" i="7" s="1"/>
  <c r="I12" i="7"/>
  <c r="F15" i="7"/>
  <c r="H15" i="7"/>
  <c r="J15" i="7"/>
  <c r="F16" i="7"/>
  <c r="H16" i="7"/>
  <c r="J16" i="7" s="1"/>
  <c r="D19" i="7"/>
  <c r="E19" i="7"/>
  <c r="F19" i="7"/>
  <c r="G19" i="7"/>
  <c r="H19" i="7" s="1"/>
  <c r="D22" i="7"/>
  <c r="E22" i="7"/>
  <c r="F22" i="7"/>
  <c r="G22" i="7"/>
  <c r="H22" i="7" s="1"/>
  <c r="D23" i="7"/>
  <c r="E23" i="7"/>
  <c r="F23" i="7"/>
  <c r="G23" i="7"/>
  <c r="H23" i="7" s="1"/>
  <c r="J23" i="7" s="1"/>
  <c r="D24" i="7"/>
  <c r="E24" i="7"/>
  <c r="F24" i="7"/>
  <c r="G24" i="7"/>
  <c r="H24" i="7" s="1"/>
  <c r="J24" i="7" s="1"/>
  <c r="K24" i="7" l="1"/>
  <c r="J12" i="9"/>
  <c r="M12" i="9" s="1"/>
  <c r="M14" i="9" s="1"/>
  <c r="K16" i="7"/>
  <c r="J11" i="7"/>
  <c r="K11" i="7" s="1"/>
  <c r="K13" i="7" s="1"/>
  <c r="I16" i="9"/>
  <c r="Q12" i="9"/>
  <c r="Q14" i="9" s="1"/>
  <c r="O12" i="9"/>
  <c r="O14" i="9" s="1"/>
  <c r="I23" i="9"/>
  <c r="J23" i="9"/>
  <c r="M23" i="9" s="1"/>
  <c r="J24" i="9"/>
  <c r="M24" i="9" s="1"/>
  <c r="I24" i="9"/>
  <c r="J20" i="9"/>
  <c r="M20" i="9" s="1"/>
  <c r="M21" i="9" s="1"/>
  <c r="I20" i="9"/>
  <c r="I21" i="9" s="1"/>
  <c r="I17" i="9"/>
  <c r="K17" i="9"/>
  <c r="U17" i="9" s="1"/>
  <c r="I25" i="9"/>
  <c r="J25" i="9"/>
  <c r="M25" i="9" s="1"/>
  <c r="K13" i="9"/>
  <c r="U13" i="9" s="1"/>
  <c r="I13" i="9"/>
  <c r="K16" i="9"/>
  <c r="I12" i="9"/>
  <c r="K12" i="9"/>
  <c r="U12" i="9" s="1"/>
  <c r="U14" i="9" s="1"/>
  <c r="I24" i="7"/>
  <c r="I16" i="7"/>
  <c r="I15" i="7"/>
  <c r="I23" i="7"/>
  <c r="I13" i="7"/>
  <c r="K23" i="7"/>
  <c r="K15" i="7"/>
  <c r="J22" i="7"/>
  <c r="K22" i="7" s="1"/>
  <c r="I22" i="7"/>
  <c r="I25" i="7" s="1"/>
  <c r="I19" i="7"/>
  <c r="I20" i="7" s="1"/>
  <c r="J19" i="7"/>
  <c r="K19" i="7" s="1"/>
  <c r="K20" i="7" s="1"/>
  <c r="K17" i="7" l="1"/>
  <c r="M26" i="9"/>
  <c r="M27" i="9"/>
  <c r="I17" i="7"/>
  <c r="I26" i="7" s="1"/>
  <c r="I7" i="7" s="1"/>
  <c r="I14" i="9"/>
  <c r="K18" i="9"/>
  <c r="U16" i="9"/>
  <c r="U18" i="9" s="1"/>
  <c r="K24" i="9"/>
  <c r="O24" i="9"/>
  <c r="Q24" i="9"/>
  <c r="K23" i="9"/>
  <c r="O23" i="9"/>
  <c r="Q23" i="9"/>
  <c r="K25" i="9"/>
  <c r="Q25" i="9"/>
  <c r="O25" i="9"/>
  <c r="K20" i="9"/>
  <c r="O20" i="9"/>
  <c r="O21" i="9" s="1"/>
  <c r="Q20" i="9"/>
  <c r="Q21" i="9" s="1"/>
  <c r="K14" i="9"/>
  <c r="I18" i="9"/>
  <c r="K25" i="7"/>
  <c r="K26" i="7" s="1"/>
  <c r="K7" i="7" s="1"/>
  <c r="I26" i="9"/>
  <c r="V72" i="5"/>
  <c r="V25" i="5"/>
  <c r="V26" i="5"/>
  <c r="V27" i="5"/>
  <c r="V28" i="5"/>
  <c r="V30" i="5"/>
  <c r="V20" i="5"/>
  <c r="V21" i="5"/>
  <c r="V13" i="5"/>
  <c r="V14" i="5"/>
  <c r="Q7" i="9" l="1"/>
  <c r="C12" i="10"/>
  <c r="B12" i="10" s="1"/>
  <c r="U25" i="9"/>
  <c r="U23" i="9"/>
  <c r="K21" i="9"/>
  <c r="U20" i="9"/>
  <c r="U21" i="9" s="1"/>
  <c r="Q26" i="9"/>
  <c r="Q27" i="9" s="1"/>
  <c r="Q8" i="9" s="1"/>
  <c r="K26" i="9"/>
  <c r="U24" i="9"/>
  <c r="O26" i="9"/>
  <c r="O27" i="9" s="1"/>
  <c r="C11" i="10" s="1"/>
  <c r="I27" i="9"/>
  <c r="H43" i="5"/>
  <c r="H44" i="5"/>
  <c r="H34" i="5"/>
  <c r="H35" i="5"/>
  <c r="H36" i="5"/>
  <c r="H37" i="5"/>
  <c r="H38" i="5"/>
  <c r="H39" i="5"/>
  <c r="J20" i="5"/>
  <c r="H72" i="5"/>
  <c r="H73" i="5"/>
  <c r="H71" i="5"/>
  <c r="H66" i="5"/>
  <c r="H67" i="5"/>
  <c r="H68" i="5"/>
  <c r="H65" i="5"/>
  <c r="H60" i="5"/>
  <c r="H61" i="5"/>
  <c r="H62" i="5"/>
  <c r="H59" i="5"/>
  <c r="H52" i="5"/>
  <c r="H53" i="5"/>
  <c r="H54" i="5"/>
  <c r="H55" i="5"/>
  <c r="H56" i="5"/>
  <c r="H51" i="5"/>
  <c r="H48" i="5"/>
  <c r="H47" i="5"/>
  <c r="H42" i="5"/>
  <c r="H33" i="5"/>
  <c r="H25" i="5"/>
  <c r="H26" i="5"/>
  <c r="H27" i="5"/>
  <c r="H28" i="5"/>
  <c r="H29" i="5"/>
  <c r="H30" i="5"/>
  <c r="H24" i="5"/>
  <c r="H20" i="5"/>
  <c r="H21" i="5"/>
  <c r="H19" i="5"/>
  <c r="H13" i="5"/>
  <c r="J13" i="5" s="1"/>
  <c r="H14" i="5"/>
  <c r="J14" i="5" s="1"/>
  <c r="H15" i="5"/>
  <c r="H16" i="5"/>
  <c r="J16" i="5" s="1"/>
  <c r="J15" i="5"/>
  <c r="H12" i="5"/>
  <c r="J12" i="5" s="1"/>
  <c r="M16" i="5" l="1"/>
  <c r="O16" i="5"/>
  <c r="M14" i="5"/>
  <c r="O14" i="5"/>
  <c r="M15" i="5"/>
  <c r="O15" i="5"/>
  <c r="B11" i="10"/>
  <c r="C7" i="10"/>
  <c r="B7" i="10" s="1"/>
  <c r="M13" i="5"/>
  <c r="O13" i="5"/>
  <c r="M20" i="5"/>
  <c r="O20" i="5"/>
  <c r="M12" i="5"/>
  <c r="O12" i="5"/>
  <c r="K27" i="9"/>
  <c r="K7" i="9" s="1"/>
  <c r="U26" i="9"/>
  <c r="U27" i="9" s="1"/>
  <c r="D5" i="5"/>
  <c r="D4" i="5"/>
  <c r="I73" i="5"/>
  <c r="I72" i="5"/>
  <c r="I71" i="5"/>
  <c r="I68" i="5"/>
  <c r="I67" i="5"/>
  <c r="I66" i="5"/>
  <c r="I65" i="5"/>
  <c r="I62" i="5"/>
  <c r="I61" i="5"/>
  <c r="I60" i="5"/>
  <c r="I59" i="5"/>
  <c r="I56" i="5"/>
  <c r="I55" i="5"/>
  <c r="I54" i="5"/>
  <c r="I53" i="5"/>
  <c r="I52" i="5"/>
  <c r="I51" i="5"/>
  <c r="I48" i="5"/>
  <c r="I47" i="5"/>
  <c r="I49" i="5" s="1"/>
  <c r="I44" i="5"/>
  <c r="I43" i="5"/>
  <c r="I42" i="5"/>
  <c r="I39" i="5"/>
  <c r="I38" i="5"/>
  <c r="I37" i="5"/>
  <c r="I36" i="5"/>
  <c r="I35" i="5"/>
  <c r="I34" i="5"/>
  <c r="I33" i="5"/>
  <c r="I30" i="5"/>
  <c r="I29" i="5"/>
  <c r="I28" i="5"/>
  <c r="I27" i="5"/>
  <c r="I26" i="5"/>
  <c r="I25" i="5"/>
  <c r="I24" i="5"/>
  <c r="I21" i="5"/>
  <c r="I20" i="5"/>
  <c r="I19" i="5"/>
  <c r="I16" i="5"/>
  <c r="I15" i="5"/>
  <c r="I14" i="5"/>
  <c r="I13" i="5"/>
  <c r="I12" i="5"/>
  <c r="N29" i="3"/>
  <c r="L25" i="3"/>
  <c r="C25" i="3"/>
  <c r="J26" i="3" s="1"/>
  <c r="B25" i="3"/>
  <c r="A25" i="3"/>
  <c r="L23" i="3"/>
  <c r="C23" i="3"/>
  <c r="K24" i="3" s="1"/>
  <c r="B23" i="3"/>
  <c r="A23" i="3"/>
  <c r="L21" i="3"/>
  <c r="C21" i="3"/>
  <c r="H22" i="3" s="1"/>
  <c r="B21" i="3"/>
  <c r="A21" i="3"/>
  <c r="L19" i="3"/>
  <c r="C19" i="3"/>
  <c r="B19" i="3"/>
  <c r="A19" i="3"/>
  <c r="K18" i="3"/>
  <c r="L17" i="3"/>
  <c r="C17" i="3"/>
  <c r="J18" i="3" s="1"/>
  <c r="B17" i="3"/>
  <c r="A17" i="3"/>
  <c r="L15" i="3"/>
  <c r="C15" i="3"/>
  <c r="K16" i="3" s="1"/>
  <c r="B15" i="3"/>
  <c r="A15" i="3"/>
  <c r="I14" i="3"/>
  <c r="L13" i="3"/>
  <c r="C13" i="3"/>
  <c r="H14" i="3" s="1"/>
  <c r="B13" i="3"/>
  <c r="A13" i="3"/>
  <c r="L11" i="3"/>
  <c r="C11" i="3"/>
  <c r="J12" i="3" s="1"/>
  <c r="B11" i="3"/>
  <c r="A11" i="3"/>
  <c r="K9" i="3"/>
  <c r="J9" i="3"/>
  <c r="I9" i="3"/>
  <c r="H9" i="3"/>
  <c r="G9" i="3"/>
  <c r="F9" i="3"/>
  <c r="E9" i="3"/>
  <c r="C9" i="3"/>
  <c r="B9" i="3"/>
  <c r="A9" i="3"/>
  <c r="L7" i="3"/>
  <c r="C7" i="3"/>
  <c r="J8" i="3" s="1"/>
  <c r="B7" i="3"/>
  <c r="A7" i="3"/>
  <c r="K4" i="3"/>
  <c r="B4" i="3"/>
  <c r="A4" i="3"/>
  <c r="K3" i="3"/>
  <c r="B3" i="3"/>
  <c r="A3" i="3"/>
  <c r="K2" i="3"/>
  <c r="B2" i="3"/>
  <c r="A2" i="3"/>
  <c r="A1" i="3"/>
  <c r="H72" i="1"/>
  <c r="J72" i="1" s="1"/>
  <c r="K72" i="1" s="1"/>
  <c r="H71" i="1"/>
  <c r="J71" i="1" s="1"/>
  <c r="K71" i="1" s="1"/>
  <c r="H70" i="1"/>
  <c r="J70" i="1" s="1"/>
  <c r="K70" i="1" s="1"/>
  <c r="J67" i="1"/>
  <c r="K67" i="1" s="1"/>
  <c r="H67" i="1"/>
  <c r="I67" i="1" s="1"/>
  <c r="J66" i="1"/>
  <c r="K66" i="1" s="1"/>
  <c r="I66" i="1"/>
  <c r="H66" i="1"/>
  <c r="H65" i="1"/>
  <c r="I65" i="1" s="1"/>
  <c r="J64" i="1"/>
  <c r="K64" i="1" s="1"/>
  <c r="H64" i="1"/>
  <c r="I64" i="1" s="1"/>
  <c r="H61" i="1"/>
  <c r="J61" i="1" s="1"/>
  <c r="K61" i="1" s="1"/>
  <c r="H60" i="1"/>
  <c r="J60" i="1" s="1"/>
  <c r="K60" i="1" s="1"/>
  <c r="H59" i="1"/>
  <c r="J59" i="1" s="1"/>
  <c r="K59" i="1" s="1"/>
  <c r="H58" i="1"/>
  <c r="J58" i="1" s="1"/>
  <c r="K58" i="1" s="1"/>
  <c r="H55" i="1"/>
  <c r="I55" i="1" s="1"/>
  <c r="J54" i="1"/>
  <c r="K54" i="1" s="1"/>
  <c r="H54" i="1"/>
  <c r="I54" i="1" s="1"/>
  <c r="H53" i="1"/>
  <c r="I53" i="1" s="1"/>
  <c r="J52" i="1"/>
  <c r="K52" i="1" s="1"/>
  <c r="H52" i="1"/>
  <c r="I52" i="1" s="1"/>
  <c r="H51" i="1"/>
  <c r="I51" i="1" s="1"/>
  <c r="J50" i="1"/>
  <c r="K50" i="1" s="1"/>
  <c r="H50" i="1"/>
  <c r="I50" i="1" s="1"/>
  <c r="H47" i="1"/>
  <c r="J47" i="1" s="1"/>
  <c r="K47" i="1" s="1"/>
  <c r="H46" i="1"/>
  <c r="J46" i="1" s="1"/>
  <c r="K46" i="1" s="1"/>
  <c r="K48" i="1" s="1"/>
  <c r="J43" i="1"/>
  <c r="K43" i="1" s="1"/>
  <c r="H43" i="1"/>
  <c r="I43" i="1" s="1"/>
  <c r="H42" i="1"/>
  <c r="I42" i="1" s="1"/>
  <c r="J41" i="1"/>
  <c r="K41" i="1" s="1"/>
  <c r="H41" i="1"/>
  <c r="I41" i="1" s="1"/>
  <c r="H38" i="1"/>
  <c r="J38" i="1" s="1"/>
  <c r="K38" i="1" s="1"/>
  <c r="H37" i="1"/>
  <c r="J37" i="1" s="1"/>
  <c r="K37" i="1" s="1"/>
  <c r="H36" i="1"/>
  <c r="J36" i="1" s="1"/>
  <c r="K36" i="1" s="1"/>
  <c r="H35" i="1"/>
  <c r="J35" i="1" s="1"/>
  <c r="K35" i="1" s="1"/>
  <c r="H34" i="1"/>
  <c r="J34" i="1" s="1"/>
  <c r="K34" i="1" s="1"/>
  <c r="H33" i="1"/>
  <c r="J33" i="1" s="1"/>
  <c r="K33" i="1" s="1"/>
  <c r="H32" i="1"/>
  <c r="J32" i="1" s="1"/>
  <c r="K32" i="1" s="1"/>
  <c r="J29" i="1"/>
  <c r="K29" i="1" s="1"/>
  <c r="H29" i="1"/>
  <c r="I29" i="1" s="1"/>
  <c r="H28" i="1"/>
  <c r="I28" i="1" s="1"/>
  <c r="H27" i="1"/>
  <c r="I27" i="1" s="1"/>
  <c r="H26" i="1"/>
  <c r="I26" i="1" s="1"/>
  <c r="H25" i="1"/>
  <c r="I25" i="1" s="1"/>
  <c r="H24" i="1"/>
  <c r="I24" i="1" s="1"/>
  <c r="H23" i="1"/>
  <c r="I23" i="1" s="1"/>
  <c r="H20" i="1"/>
  <c r="J20" i="1" s="1"/>
  <c r="K20" i="1" s="1"/>
  <c r="J19" i="1"/>
  <c r="K19" i="1" s="1"/>
  <c r="H19" i="1"/>
  <c r="I19" i="1" s="1"/>
  <c r="H18" i="1"/>
  <c r="J18" i="1" s="1"/>
  <c r="K18" i="1" s="1"/>
  <c r="H15" i="1"/>
  <c r="I15" i="1" s="1"/>
  <c r="H14" i="1"/>
  <c r="I14" i="1" s="1"/>
  <c r="H13" i="1"/>
  <c r="I13" i="1" s="1"/>
  <c r="H12" i="1"/>
  <c r="I12" i="1" s="1"/>
  <c r="H11" i="1"/>
  <c r="I11" i="1" s="1"/>
  <c r="I16" i="1" s="1"/>
  <c r="J11" i="1" l="1"/>
  <c r="K11" i="1" s="1"/>
  <c r="J13" i="1"/>
  <c r="K13" i="1" s="1"/>
  <c r="J15" i="1"/>
  <c r="K15" i="1" s="1"/>
  <c r="J24" i="1"/>
  <c r="K24" i="1" s="1"/>
  <c r="J42" i="1"/>
  <c r="K42" i="1" s="1"/>
  <c r="J51" i="1"/>
  <c r="K51" i="1" s="1"/>
  <c r="K56" i="1" s="1"/>
  <c r="J53" i="1"/>
  <c r="K53" i="1" s="1"/>
  <c r="J55" i="1"/>
  <c r="K55" i="1" s="1"/>
  <c r="J65" i="1"/>
  <c r="K65" i="1" s="1"/>
  <c r="O17" i="5"/>
  <c r="K44" i="1"/>
  <c r="J26" i="1"/>
  <c r="K26" i="1" s="1"/>
  <c r="J28" i="1"/>
  <c r="K28" i="1" s="1"/>
  <c r="J12" i="1"/>
  <c r="K12" i="1" s="1"/>
  <c r="K16" i="1" s="1"/>
  <c r="J14" i="1"/>
  <c r="K14" i="1" s="1"/>
  <c r="J23" i="1"/>
  <c r="K23" i="1" s="1"/>
  <c r="J25" i="1"/>
  <c r="K25" i="1" s="1"/>
  <c r="J27" i="1"/>
  <c r="K27" i="1" s="1"/>
  <c r="I44" i="1"/>
  <c r="I56" i="1"/>
  <c r="K62" i="1"/>
  <c r="I68" i="1"/>
  <c r="L9" i="3"/>
  <c r="Q2" i="9"/>
  <c r="M17" i="5"/>
  <c r="H24" i="3"/>
  <c r="H16" i="3"/>
  <c r="G8" i="3"/>
  <c r="E22" i="3"/>
  <c r="E18" i="3"/>
  <c r="I22" i="3"/>
  <c r="E16" i="3"/>
  <c r="G18" i="3"/>
  <c r="R8" i="9"/>
  <c r="H26" i="3"/>
  <c r="H8" i="3"/>
  <c r="I24" i="3"/>
  <c r="I26" i="3"/>
  <c r="I8" i="3"/>
  <c r="F12" i="3"/>
  <c r="H18" i="3"/>
  <c r="E26" i="3"/>
  <c r="K26" i="3"/>
  <c r="E8" i="3"/>
  <c r="K8" i="3"/>
  <c r="E14" i="3"/>
  <c r="I16" i="3"/>
  <c r="I18" i="3"/>
  <c r="E24" i="3"/>
  <c r="G26" i="3"/>
  <c r="I40" i="5"/>
  <c r="I22" i="5"/>
  <c r="I63" i="5"/>
  <c r="I74" i="5"/>
  <c r="I31" i="5"/>
  <c r="I57" i="5"/>
  <c r="I17" i="5"/>
  <c r="I45" i="5"/>
  <c r="I69" i="5"/>
  <c r="I20" i="3"/>
  <c r="E20" i="3"/>
  <c r="H20" i="3"/>
  <c r="K20" i="3"/>
  <c r="G20" i="3"/>
  <c r="J10" i="3"/>
  <c r="F10" i="3"/>
  <c r="C27" i="3"/>
  <c r="D21" i="3" s="1"/>
  <c r="I10" i="3"/>
  <c r="E10" i="3"/>
  <c r="H10" i="3"/>
  <c r="G10" i="3"/>
  <c r="I12" i="3"/>
  <c r="E12" i="3"/>
  <c r="H12" i="3"/>
  <c r="K12" i="3"/>
  <c r="G12" i="3"/>
  <c r="F20" i="3"/>
  <c r="K10" i="3"/>
  <c r="J20" i="3"/>
  <c r="F14" i="3"/>
  <c r="J14" i="3"/>
  <c r="F22" i="3"/>
  <c r="J22" i="3"/>
  <c r="G14" i="3"/>
  <c r="K14" i="3"/>
  <c r="F16" i="3"/>
  <c r="J16" i="3"/>
  <c r="G22" i="3"/>
  <c r="K22" i="3"/>
  <c r="F24" i="3"/>
  <c r="J24" i="3"/>
  <c r="F8" i="3"/>
  <c r="G16" i="3"/>
  <c r="F18" i="3"/>
  <c r="G24" i="3"/>
  <c r="F26" i="3"/>
  <c r="K68" i="1"/>
  <c r="K73" i="1"/>
  <c r="K39" i="1"/>
  <c r="K21" i="1"/>
  <c r="I30" i="1"/>
  <c r="I18" i="1"/>
  <c r="I20" i="1"/>
  <c r="I32" i="1"/>
  <c r="I33" i="1"/>
  <c r="I34" i="1"/>
  <c r="I35" i="1"/>
  <c r="I36" i="1"/>
  <c r="I37" i="1"/>
  <c r="I38" i="1"/>
  <c r="I46" i="1"/>
  <c r="I47" i="1"/>
  <c r="I58" i="1"/>
  <c r="I59" i="1"/>
  <c r="I60" i="1"/>
  <c r="I61" i="1"/>
  <c r="I70" i="1"/>
  <c r="I71" i="1"/>
  <c r="I72" i="1"/>
  <c r="I48" i="1" l="1"/>
  <c r="D9" i="3"/>
  <c r="D15" i="3"/>
  <c r="I73" i="1"/>
  <c r="I62" i="1"/>
  <c r="L18" i="3"/>
  <c r="Q9" i="9"/>
  <c r="R7" i="9"/>
  <c r="K30" i="1"/>
  <c r="K74" i="1" s="1"/>
  <c r="K7" i="1" s="1"/>
  <c r="L14" i="3"/>
  <c r="G30" i="3"/>
  <c r="G29" i="3" s="1"/>
  <c r="J30" i="3"/>
  <c r="J29" i="3" s="1"/>
  <c r="L26" i="3"/>
  <c r="K30" i="3"/>
  <c r="K29" i="3" s="1"/>
  <c r="L16" i="3"/>
  <c r="L22" i="3"/>
  <c r="I75" i="5"/>
  <c r="N30" i="3"/>
  <c r="D17" i="3"/>
  <c r="D25" i="3"/>
  <c r="D7" i="3"/>
  <c r="D23" i="3"/>
  <c r="F30" i="3"/>
  <c r="F29" i="3" s="1"/>
  <c r="L8" i="3"/>
  <c r="D11" i="3"/>
  <c r="L12" i="3"/>
  <c r="H30" i="3"/>
  <c r="H29" i="3" s="1"/>
  <c r="D19" i="3"/>
  <c r="L20" i="3"/>
  <c r="E30" i="3"/>
  <c r="L10" i="3"/>
  <c r="L24" i="3"/>
  <c r="D13" i="3"/>
  <c r="I30" i="3"/>
  <c r="I29" i="3" s="1"/>
  <c r="I21" i="1"/>
  <c r="I39" i="1"/>
  <c r="Q16" i="5"/>
  <c r="D27" i="3" l="1"/>
  <c r="L27" i="3"/>
  <c r="N31" i="3" s="1"/>
  <c r="E32" i="3"/>
  <c r="E29" i="3"/>
  <c r="I74" i="1"/>
  <c r="I7" i="1" s="1"/>
  <c r="F32" i="3" l="1"/>
  <c r="E31" i="3"/>
  <c r="J73" i="5"/>
  <c r="J72" i="5"/>
  <c r="J71" i="5"/>
  <c r="J62" i="5"/>
  <c r="J61" i="5"/>
  <c r="J60" i="5"/>
  <c r="J59" i="5"/>
  <c r="J48" i="5"/>
  <c r="J47" i="5"/>
  <c r="J39" i="5"/>
  <c r="J38" i="5"/>
  <c r="J37" i="5"/>
  <c r="J36" i="5"/>
  <c r="J35" i="5"/>
  <c r="J34" i="5"/>
  <c r="J33" i="5"/>
  <c r="J21" i="5"/>
  <c r="M39" i="5" l="1"/>
  <c r="O39" i="5"/>
  <c r="M21" i="5"/>
  <c r="O21" i="5"/>
  <c r="M47" i="5"/>
  <c r="O47" i="5"/>
  <c r="M73" i="5"/>
  <c r="O73" i="5"/>
  <c r="M37" i="5"/>
  <c r="O37" i="5"/>
  <c r="M48" i="5"/>
  <c r="O48" i="5"/>
  <c r="M62" i="5"/>
  <c r="O62" i="5"/>
  <c r="M35" i="5"/>
  <c r="O35" i="5"/>
  <c r="M60" i="5"/>
  <c r="O60" i="5"/>
  <c r="M72" i="5"/>
  <c r="O72" i="5"/>
  <c r="M36" i="5"/>
  <c r="O36" i="5"/>
  <c r="M61" i="5"/>
  <c r="O61" i="5"/>
  <c r="M33" i="5"/>
  <c r="O33" i="5"/>
  <c r="M34" i="5"/>
  <c r="O34" i="5"/>
  <c r="M38" i="5"/>
  <c r="O38" i="5"/>
  <c r="M59" i="5"/>
  <c r="M63" i="5" s="1"/>
  <c r="O59" i="5"/>
  <c r="O63" i="5" s="1"/>
  <c r="M71" i="5"/>
  <c r="O71" i="5"/>
  <c r="K21" i="5"/>
  <c r="S21" i="5"/>
  <c r="W21" i="5" s="1"/>
  <c r="Q21" i="5"/>
  <c r="K14" i="5"/>
  <c r="Q14" i="5"/>
  <c r="S14" i="5"/>
  <c r="W14" i="5" s="1"/>
  <c r="K37" i="5"/>
  <c r="Q37" i="5"/>
  <c r="S37" i="5"/>
  <c r="W37" i="5" s="1"/>
  <c r="K62" i="5"/>
  <c r="Q62" i="5"/>
  <c r="S62" i="5"/>
  <c r="K15" i="5"/>
  <c r="S15" i="5"/>
  <c r="W15" i="5" s="1"/>
  <c r="Q15" i="5"/>
  <c r="K34" i="5"/>
  <c r="S34" i="5"/>
  <c r="W34" i="5" s="1"/>
  <c r="Q34" i="5"/>
  <c r="K38" i="5"/>
  <c r="S38" i="5"/>
  <c r="W38" i="5" s="1"/>
  <c r="Q38" i="5"/>
  <c r="K59" i="5"/>
  <c r="S59" i="5"/>
  <c r="Q59" i="5"/>
  <c r="K71" i="5"/>
  <c r="S71" i="5"/>
  <c r="W71" i="5" s="1"/>
  <c r="Q71" i="5"/>
  <c r="K36" i="5"/>
  <c r="S36" i="5"/>
  <c r="W36" i="5" s="1"/>
  <c r="Q36" i="5"/>
  <c r="K33" i="5"/>
  <c r="S33" i="5"/>
  <c r="W33" i="5" s="1"/>
  <c r="Q33" i="5"/>
  <c r="K48" i="5"/>
  <c r="K49" i="5" s="1"/>
  <c r="Q48" i="5"/>
  <c r="S48" i="5"/>
  <c r="K12" i="5"/>
  <c r="S12" i="5"/>
  <c r="W12" i="5" s="1"/>
  <c r="Q12" i="5"/>
  <c r="K16" i="5"/>
  <c r="S16" i="5"/>
  <c r="W16" i="5" s="1"/>
  <c r="K35" i="5"/>
  <c r="S35" i="5"/>
  <c r="Q35" i="5"/>
  <c r="K39" i="5"/>
  <c r="Q39" i="5"/>
  <c r="S39" i="5"/>
  <c r="K60" i="5"/>
  <c r="S60" i="5"/>
  <c r="W60" i="5" s="1"/>
  <c r="Q60" i="5"/>
  <c r="K72" i="5"/>
  <c r="S72" i="5"/>
  <c r="W72" i="5" s="1"/>
  <c r="Q72" i="5"/>
  <c r="K13" i="5"/>
  <c r="Q13" i="5"/>
  <c r="S13" i="5"/>
  <c r="K47" i="5"/>
  <c r="S47" i="5"/>
  <c r="Q47" i="5"/>
  <c r="K61" i="5"/>
  <c r="S61" i="5"/>
  <c r="W61" i="5" s="1"/>
  <c r="Q61" i="5"/>
  <c r="K73" i="5"/>
  <c r="Q73" i="5"/>
  <c r="S73" i="5"/>
  <c r="W73" i="5" s="1"/>
  <c r="G32" i="3"/>
  <c r="F31" i="3"/>
  <c r="J19" i="5"/>
  <c r="J28" i="5"/>
  <c r="J30" i="5"/>
  <c r="J42" i="5"/>
  <c r="J67" i="5"/>
  <c r="J25" i="5"/>
  <c r="J27" i="5"/>
  <c r="J24" i="5"/>
  <c r="J26" i="5"/>
  <c r="J44" i="5"/>
  <c r="J53" i="5"/>
  <c r="J55" i="5"/>
  <c r="J54" i="5"/>
  <c r="J56" i="5"/>
  <c r="J66" i="5"/>
  <c r="J29" i="5"/>
  <c r="J68" i="5"/>
  <c r="J43" i="5"/>
  <c r="J51" i="5"/>
  <c r="J52" i="5"/>
  <c r="J65" i="5"/>
  <c r="M53" i="5" l="1"/>
  <c r="O53" i="5"/>
  <c r="M65" i="5"/>
  <c r="O65" i="5"/>
  <c r="M56" i="5"/>
  <c r="O56" i="5"/>
  <c r="M25" i="5"/>
  <c r="O25" i="5"/>
  <c r="M52" i="5"/>
  <c r="O52" i="5"/>
  <c r="M68" i="5"/>
  <c r="O68" i="5"/>
  <c r="M54" i="5"/>
  <c r="O54" i="5"/>
  <c r="M26" i="5"/>
  <c r="O26" i="5"/>
  <c r="M67" i="5"/>
  <c r="O67" i="5"/>
  <c r="M19" i="5"/>
  <c r="M22" i="5" s="1"/>
  <c r="O19" i="5"/>
  <c r="O22" i="5" s="1"/>
  <c r="W13" i="5"/>
  <c r="K63" i="5"/>
  <c r="W48" i="5"/>
  <c r="W62" i="5"/>
  <c r="W63" i="5" s="1"/>
  <c r="O74" i="5"/>
  <c r="O40" i="5"/>
  <c r="O49" i="5"/>
  <c r="M43" i="5"/>
  <c r="O43" i="5"/>
  <c r="M66" i="5"/>
  <c r="O66" i="5"/>
  <c r="M27" i="5"/>
  <c r="O27" i="5"/>
  <c r="M30" i="5"/>
  <c r="O30" i="5"/>
  <c r="M44" i="5"/>
  <c r="O44" i="5"/>
  <c r="M28" i="5"/>
  <c r="O28" i="5"/>
  <c r="M51" i="5"/>
  <c r="O51" i="5"/>
  <c r="M29" i="5"/>
  <c r="O29" i="5"/>
  <c r="M55" i="5"/>
  <c r="O55" i="5"/>
  <c r="M24" i="5"/>
  <c r="O24" i="5"/>
  <c r="M42" i="5"/>
  <c r="M45" i="5" s="1"/>
  <c r="O42" i="5"/>
  <c r="O45" i="5" s="1"/>
  <c r="W39" i="5"/>
  <c r="W35" i="5"/>
  <c r="W40" i="5" s="1"/>
  <c r="K40" i="5"/>
  <c r="Q74" i="5"/>
  <c r="W59" i="5"/>
  <c r="M74" i="5"/>
  <c r="M40" i="5"/>
  <c r="M49" i="5"/>
  <c r="W74" i="5"/>
  <c r="S49" i="5"/>
  <c r="W47" i="5"/>
  <c r="W17" i="5"/>
  <c r="S63" i="5"/>
  <c r="Q49" i="5"/>
  <c r="K17" i="5"/>
  <c r="Q40" i="5"/>
  <c r="K74" i="5"/>
  <c r="K65" i="5"/>
  <c r="S65" i="5"/>
  <c r="W65" i="5" s="1"/>
  <c r="Q65" i="5"/>
  <c r="K66" i="5"/>
  <c r="S66" i="5"/>
  <c r="Q66" i="5"/>
  <c r="K42" i="5"/>
  <c r="S42" i="5"/>
  <c r="W42" i="5" s="1"/>
  <c r="Q42" i="5"/>
  <c r="K54" i="5"/>
  <c r="S54" i="5"/>
  <c r="W54" i="5" s="1"/>
  <c r="Q54" i="5"/>
  <c r="K26" i="5"/>
  <c r="S26" i="5"/>
  <c r="W26" i="5" s="1"/>
  <c r="Q26" i="5"/>
  <c r="K25" i="5"/>
  <c r="S25" i="5"/>
  <c r="Q25" i="5"/>
  <c r="K43" i="5"/>
  <c r="Q43" i="5"/>
  <c r="S43" i="5"/>
  <c r="K29" i="5"/>
  <c r="S29" i="5"/>
  <c r="W29" i="5" s="1"/>
  <c r="Q29" i="5"/>
  <c r="K55" i="5"/>
  <c r="Q55" i="5"/>
  <c r="S55" i="5"/>
  <c r="W55" i="5" s="1"/>
  <c r="K24" i="5"/>
  <c r="S24" i="5"/>
  <c r="Q24" i="5"/>
  <c r="K67" i="5"/>
  <c r="S67" i="5"/>
  <c r="W67" i="5" s="1"/>
  <c r="Q67" i="5"/>
  <c r="K19" i="5"/>
  <c r="S19" i="5"/>
  <c r="W19" i="5" s="1"/>
  <c r="Q19" i="5"/>
  <c r="S40" i="5"/>
  <c r="Q63" i="5"/>
  <c r="K53" i="5"/>
  <c r="S53" i="5"/>
  <c r="W53" i="5" s="1"/>
  <c r="Q53" i="5"/>
  <c r="Q17" i="5"/>
  <c r="K52" i="5"/>
  <c r="S52" i="5"/>
  <c r="W52" i="5" s="1"/>
  <c r="Q52" i="5"/>
  <c r="K56" i="5"/>
  <c r="Q56" i="5"/>
  <c r="S56" i="5"/>
  <c r="W56" i="5" s="1"/>
  <c r="K44" i="5"/>
  <c r="S44" i="5"/>
  <c r="Q44" i="5"/>
  <c r="K27" i="5"/>
  <c r="S27" i="5"/>
  <c r="Q27" i="5"/>
  <c r="K30" i="5"/>
  <c r="S30" i="5"/>
  <c r="W30" i="5" s="1"/>
  <c r="Q30" i="5"/>
  <c r="S17" i="5"/>
  <c r="S74" i="5"/>
  <c r="K20" i="5"/>
  <c r="S20" i="5"/>
  <c r="Q20" i="5"/>
  <c r="K51" i="5"/>
  <c r="S51" i="5"/>
  <c r="W51" i="5" s="1"/>
  <c r="Q51" i="5"/>
  <c r="K68" i="5"/>
  <c r="S68" i="5"/>
  <c r="W68" i="5" s="1"/>
  <c r="Q68" i="5"/>
  <c r="K28" i="5"/>
  <c r="S28" i="5"/>
  <c r="Q28" i="5"/>
  <c r="G31" i="3"/>
  <c r="H32" i="3"/>
  <c r="M69" i="5" l="1"/>
  <c r="W28" i="5"/>
  <c r="W44" i="5"/>
  <c r="W45" i="5" s="1"/>
  <c r="M31" i="5"/>
  <c r="O69" i="5"/>
  <c r="M57" i="5"/>
  <c r="M75" i="5" s="1"/>
  <c r="O31" i="5"/>
  <c r="O75" i="5" s="1"/>
  <c r="W20" i="5"/>
  <c r="W27" i="5"/>
  <c r="W24" i="5"/>
  <c r="W31" i="5" s="1"/>
  <c r="W43" i="5"/>
  <c r="W25" i="5"/>
  <c r="W66" i="5"/>
  <c r="W49" i="5"/>
  <c r="O57" i="5"/>
  <c r="W22" i="5"/>
  <c r="W69" i="5"/>
  <c r="W57" i="5"/>
  <c r="K69" i="5"/>
  <c r="K57" i="5"/>
  <c r="K31" i="5"/>
  <c r="S22" i="5"/>
  <c r="K45" i="5"/>
  <c r="K22" i="5"/>
  <c r="Q31" i="5"/>
  <c r="Q69" i="5"/>
  <c r="Q57" i="5"/>
  <c r="S57" i="5"/>
  <c r="Q22" i="5"/>
  <c r="S45" i="5"/>
  <c r="S69" i="5"/>
  <c r="S31" i="5"/>
  <c r="Q45" i="5"/>
  <c r="I32" i="3"/>
  <c r="H31" i="3"/>
  <c r="I7" i="5"/>
  <c r="S7" i="5" l="1"/>
  <c r="C10" i="10"/>
  <c r="W75" i="5"/>
  <c r="S75" i="5"/>
  <c r="K75" i="5"/>
  <c r="K7" i="5" s="1"/>
  <c r="Q75" i="5"/>
  <c r="J32" i="3"/>
  <c r="I31" i="3"/>
  <c r="S8" i="5" l="1"/>
  <c r="C4" i="10"/>
  <c r="B10" i="10"/>
  <c r="S2" i="5"/>
  <c r="K32" i="3"/>
  <c r="K31" i="3" s="1"/>
  <c r="J31" i="3"/>
  <c r="C5" i="10" l="1"/>
  <c r="B5" i="10" s="1"/>
  <c r="B4" i="10"/>
  <c r="S9" i="5"/>
  <c r="T8" i="5"/>
  <c r="T7" i="5"/>
</calcChain>
</file>

<file path=xl/sharedStrings.xml><?xml version="1.0" encoding="utf-8"?>
<sst xmlns="http://schemas.openxmlformats.org/spreadsheetml/2006/main" count="5316" uniqueCount="3150">
  <si>
    <t>Item</t>
  </si>
  <si>
    <t>Código</t>
  </si>
  <si>
    <t>Descrição</t>
  </si>
  <si>
    <t>Und</t>
  </si>
  <si>
    <t>Quant.</t>
  </si>
  <si>
    <t>Total</t>
  </si>
  <si>
    <t xml:space="preserve"> 1 </t>
  </si>
  <si>
    <t xml:space="preserve">  </t>
  </si>
  <si>
    <t/>
  </si>
  <si>
    <t xml:space="preserve"> 1.1 </t>
  </si>
  <si>
    <t xml:space="preserve"> 020350 </t>
  </si>
  <si>
    <t>Tapume Telha Metálica Ondulada em aço galvalume 0,50mm Branca h=2,20m, incl. montagem estr. mad. 8"x8", c/adesivo "DER-ES" 60x60cm a cada 10m, incl. faixas pint. esmalte sint. cores azul c/ h=30cm e rosa c/ h=10cm (Reaproveitamento 2x)</t>
  </si>
  <si>
    <t>m</t>
  </si>
  <si>
    <t xml:space="preserve"> 1.2 </t>
  </si>
  <si>
    <t xml:space="preserve"> 020305 </t>
  </si>
  <si>
    <t>Placa de obra nas dimensões de 2.0 x 4.0 m, padrão DER</t>
  </si>
  <si>
    <t>m²</t>
  </si>
  <si>
    <t xml:space="preserve"> 1.3 </t>
  </si>
  <si>
    <t xml:space="preserve"> 1.4 </t>
  </si>
  <si>
    <t>SINAPI</t>
  </si>
  <si>
    <t xml:space="preserve"> 2 </t>
  </si>
  <si>
    <t>CANTEIRO DE OBRAS</t>
  </si>
  <si>
    <t xml:space="preserve"> 2.1 </t>
  </si>
  <si>
    <t xml:space="preserve"> 88326 </t>
  </si>
  <si>
    <t>VIGIA NOTURNO COM ENCARGOS COMPLEMENTARES</t>
  </si>
  <si>
    <t>H</t>
  </si>
  <si>
    <t xml:space="preserve"> 2.2 </t>
  </si>
  <si>
    <t xml:space="preserve"> 2.3 </t>
  </si>
  <si>
    <t xml:space="preserve"> 93572 </t>
  </si>
  <si>
    <t>ENCARREGADO GERAL DE OBRAS COM ENCARGOS COMPLEMENTARES</t>
  </si>
  <si>
    <t>MES</t>
  </si>
  <si>
    <t xml:space="preserve"> 3 </t>
  </si>
  <si>
    <t xml:space="preserve"> 3.1 </t>
  </si>
  <si>
    <t xml:space="preserve"> 010280 </t>
  </si>
  <si>
    <t>Remoção de cobertura em telha metálica, exclusive estrutura</t>
  </si>
  <si>
    <t xml:space="preserve"> 3.2 </t>
  </si>
  <si>
    <t xml:space="preserve"> 3.3 </t>
  </si>
  <si>
    <t xml:space="preserve"> 010240 </t>
  </si>
  <si>
    <t>Retirada de pontos elétricos (luminárias, interruptores e tomadas)</t>
  </si>
  <si>
    <t>und</t>
  </si>
  <si>
    <t xml:space="preserve"> 3.4 </t>
  </si>
  <si>
    <t xml:space="preserve"> 3.5 </t>
  </si>
  <si>
    <t>UN</t>
  </si>
  <si>
    <t xml:space="preserve"> 4 </t>
  </si>
  <si>
    <t xml:space="preserve"> 4.1 </t>
  </si>
  <si>
    <t xml:space="preserve"> 200738 </t>
  </si>
  <si>
    <t>Estrut. metálica p/ quadra poliesp. coberta constituída por perfis formados a frio, aço estrutural ASTM A-570 G33 (terças) ASTM A-36 (demais perfis) c/ o sistema de trat. e pint conf descrito em notas da planilha</t>
  </si>
  <si>
    <t>kg</t>
  </si>
  <si>
    <t xml:space="preserve"> 4.2 </t>
  </si>
  <si>
    <t xml:space="preserve"> 4.3 </t>
  </si>
  <si>
    <t xml:space="preserve"> 4.4 </t>
  </si>
  <si>
    <t xml:space="preserve"> 190417 </t>
  </si>
  <si>
    <t>PINTURA COM TINTA ESMALTE SINTÉTICO, MARCAS DE REFERÊNCIA SUVINIL, CORAL OU METALATEX, A DUAS DEMÃOS, INCLUSIVE FUNDO ANTICORROSIVO A UMA DEMÃO, EM METAL</t>
  </si>
  <si>
    <t xml:space="preserve"> 4.5 </t>
  </si>
  <si>
    <t xml:space="preserve"> 090312 </t>
  </si>
  <si>
    <t>Calha em chapa galvanizada com largura de 40 cm</t>
  </si>
  <si>
    <t xml:space="preserve"> 4.6 </t>
  </si>
  <si>
    <t xml:space="preserve"> 5 </t>
  </si>
  <si>
    <t xml:space="preserve"> 5.1 </t>
  </si>
  <si>
    <t xml:space="preserve"> 5.2 </t>
  </si>
  <si>
    <t xml:space="preserve"> 6 </t>
  </si>
  <si>
    <t xml:space="preserve"> 6.1 </t>
  </si>
  <si>
    <t xml:space="preserve"> 6.2 </t>
  </si>
  <si>
    <t xml:space="preserve"> 7 </t>
  </si>
  <si>
    <t xml:space="preserve"> 7.1 </t>
  </si>
  <si>
    <t xml:space="preserve"> 190106 </t>
  </si>
  <si>
    <t>PINTURA COM TINTA ACRÍLICA, MARCAS DE REFERÊNCIA SUVINIL, CORAL OU METALATEX, INCLUSIVE SELADOR ACRÍLICO, EM PAREDES E FORROS, A TRÊS DEMÃOS</t>
  </si>
  <si>
    <t>DIVERSOS</t>
  </si>
  <si>
    <t>m³</t>
  </si>
  <si>
    <t>Custo</t>
  </si>
  <si>
    <t>PREFEITURA MUNICIPAL DE ITAPEMIRIM</t>
  </si>
  <si>
    <t>OBRA:</t>
  </si>
  <si>
    <t>CONTRATADA:</t>
  </si>
  <si>
    <t>PRO-ATIVA Construtora &amp; Incorporadora</t>
  </si>
  <si>
    <t>CNPJ:</t>
  </si>
  <si>
    <t>09.385.984/0001-40</t>
  </si>
  <si>
    <t>Referência</t>
  </si>
  <si>
    <t>com BDI</t>
  </si>
  <si>
    <t>TOTAL GERAL</t>
  </si>
  <si>
    <t xml:space="preserve">Ref. Preços </t>
  </si>
  <si>
    <t>VALOR DA OBRA:</t>
  </si>
  <si>
    <t>LOCAL:</t>
  </si>
  <si>
    <t>BAIRRO:</t>
  </si>
  <si>
    <t>BDI (%):</t>
  </si>
  <si>
    <t>LEIS SOC.:</t>
  </si>
  <si>
    <t>SUB ITEM 1</t>
  </si>
  <si>
    <t>SUB ITEM 2</t>
  </si>
  <si>
    <t>SUB ITEM 3</t>
  </si>
  <si>
    <t>SUB ITEM 4</t>
  </si>
  <si>
    <t>SUB ITEM 5</t>
  </si>
  <si>
    <t>SUB ITEM 6</t>
  </si>
  <si>
    <t>SUB ITEM 7</t>
  </si>
  <si>
    <t>Sem Desoneração</t>
  </si>
  <si>
    <t>Endereço:</t>
  </si>
  <si>
    <t>Av. Itapemirim, S/N, Itaóca Itapemirim-ES, CEP: 29.338.000</t>
  </si>
  <si>
    <t>DESCONTO</t>
  </si>
  <si>
    <t>Valor Unit.</t>
  </si>
  <si>
    <t>Valor unit. (desc.)</t>
  </si>
  <si>
    <t>Com BDI</t>
  </si>
  <si>
    <t>VALOR TOTAL com desconto:</t>
  </si>
  <si>
    <t>BDI:</t>
  </si>
  <si>
    <t>CRONOGRAMA FÍSICO-FINANCEIRO - DIAS</t>
  </si>
  <si>
    <t>ITEM</t>
  </si>
  <si>
    <t>SERVIÇO</t>
  </si>
  <si>
    <t>VALOR (R$)</t>
  </si>
  <si>
    <t>%</t>
  </si>
  <si>
    <t>TOTAL</t>
  </si>
  <si>
    <t>TOTAL GERAL DA OBRA</t>
  </si>
  <si>
    <t>PERCENTUAL PREVISTO (%)</t>
  </si>
  <si>
    <t>VALOR PREVISTO (R$)</t>
  </si>
  <si>
    <t>PERCENTUAL ACUMULADO (%)</t>
  </si>
  <si>
    <t>VALOR ACUMULADO (R$)</t>
  </si>
  <si>
    <t>30 DIAS</t>
  </si>
  <si>
    <t>60 DIAS</t>
  </si>
  <si>
    <t>90 DIAS</t>
  </si>
  <si>
    <t>120 DIAS</t>
  </si>
  <si>
    <t>150 DIAS</t>
  </si>
  <si>
    <t>180 DIAS</t>
  </si>
  <si>
    <t>210 DIAS</t>
  </si>
  <si>
    <t>CUSTO DA OBRA:</t>
  </si>
  <si>
    <t>PRAZO DE EXECUÇÃO:</t>
  </si>
  <si>
    <t>SECRETARIA MUNICIPAL DE OBRAS E URBANISMO</t>
  </si>
  <si>
    <t>IOPES</t>
  </si>
  <si>
    <t xml:space="preserve"> 1.5 </t>
  </si>
  <si>
    <t xml:space="preserve"> 3.6 </t>
  </si>
  <si>
    <t xml:space="preserve"> 3.7 </t>
  </si>
  <si>
    <t xml:space="preserve"> 120303 </t>
  </si>
  <si>
    <t>REBOCO TIPO PAULISTA DE ARGAMASSA DE CIMENTO, CAL HIDRATADA CH1 E AREIA MÉDIA OU GROSSA LAVADA NO TRAÇO 1:0.5:6, ESPESSURA 25 MM</t>
  </si>
  <si>
    <t xml:space="preserve"> 141909 </t>
  </si>
  <si>
    <t>TUBO DE PVC RÍGIDO SOLDÁVEL BRANCO, PARA ESGOTO, DIÂMETRO 100MM (4"), INCLUSIVE CONEXÕES</t>
  </si>
  <si>
    <t>PINTURA</t>
  </si>
  <si>
    <t xml:space="preserve"> 020339 </t>
  </si>
  <si>
    <t>Locação de andaime metálico para trabalho em fachada de edifíco (aluguel de 1 m² por 1 mês) inclusive frete, montagem e desmontagem</t>
  </si>
  <si>
    <t xml:space="preserve"> 020702 </t>
  </si>
  <si>
    <t>Barracão para almoxarifado área de 10.90m2, de chapa de compensado de 12mm e pontalete 8x8cm, piso cimentado e cobertura de telhas de fibrocimento de 6mm, incl. ponto de luz, conf. projeto (1 utilização)</t>
  </si>
  <si>
    <t xml:space="preserve"> 99814 </t>
  </si>
  <si>
    <t>LIMPEZA DE SUPERFÍCIE COM JATO DE ALTA PRESSÃO. AF_04/2019</t>
  </si>
  <si>
    <t>REFORMA DO TERMINAL RODOVIÁRIO</t>
  </si>
  <si>
    <t>VILA DO ITAPEMIRIM</t>
  </si>
  <si>
    <t>LABOR/CT-UFES PADRÃO DER-ES (Dez-21)                                                                  SINAPI (Jan-22)</t>
  </si>
  <si>
    <t xml:space="preserve"> 90779 </t>
  </si>
  <si>
    <t>ENGENHEIRO CIVIL DE OBRA SENIOR COM ENCARGOS COMPLEMENTARES</t>
  </si>
  <si>
    <t xml:space="preserve"> 010203 </t>
  </si>
  <si>
    <t>Demolição de piso revestido com cerâmica inclusive lastro de concreto</t>
  </si>
  <si>
    <t xml:space="preserve"> 97638 </t>
  </si>
  <si>
    <t>REMOÇÃO DE CHAPAS E PERFIS DE DRYWALL, DE FORMA MANUAL, SEM REAPROVEITAMENTO. AF_12/2017</t>
  </si>
  <si>
    <t xml:space="preserve"> 97656 </t>
  </si>
  <si>
    <t>REMOÇÃO DE TESOURAS METÁLICAS, COM VÃO MENOR QUE 8M, DE FORMA MANUAL, SEM REAPROVEITAMENTO. AF_12/2017</t>
  </si>
  <si>
    <t xml:space="preserve"> 104803 </t>
  </si>
  <si>
    <t>REMOÇÃO CALHAS E RUFOS, DE FORMA MANUAL, SEM REAPROVEITAMENTO. AF_09/2023</t>
  </si>
  <si>
    <t>M</t>
  </si>
  <si>
    <t xml:space="preserve"> 010242 </t>
  </si>
  <si>
    <t>Retirada de vidros quebrados</t>
  </si>
  <si>
    <t xml:space="preserve"> 050606 </t>
  </si>
  <si>
    <t>ALVENARIA DE BLOCOS CERÂMICOS 10 FUROS 10X20X20CM, ASSENTADOS C/ARGAMASSA DE CIMENTO, CAL HIDRATADA CH1 E AREIA TRAÇO 1:0,5:8, ESP. DAS JUNTAS 12MM E ESP. DAS PAREDES S/REVESTIMENTO, 10CM (BLOCO COMPRADO NA FÁBRICA, POSTO OBRA)</t>
  </si>
  <si>
    <t xml:space="preserve"> 120221 </t>
  </si>
  <si>
    <t>Pastilha cerâmica branca 5 x 5 cm, assentada com argamassa de cimento colante e rejunte pré-fabricado, marcas de referência Atlas, Jatobá, NGK ou equivalentwe</t>
  </si>
  <si>
    <t xml:space="preserve"> 96358 </t>
  </si>
  <si>
    <t>PAREDE COM PLACAS DE GESSO ACARTONADO (DRYWALL), PARA USO INTERNO, COM DUAS FACES SIMPLES E ESTRUTURA METÁLICA COM GUIAS SIMPLES, SEM VÃOS. AF_06/2017_P</t>
  </si>
  <si>
    <t xml:space="preserve"> 102253 </t>
  </si>
  <si>
    <t>DIVISORIA SANITÁRIA, TIPO CABINE, EM GRANITO CINZA POLIDO, ESP = 3CM, ASSENTADO COM ARGAMASSA COLANTE AC III-E, EXCLUSIVE FERRAGENS. AF_01/2021</t>
  </si>
  <si>
    <t xml:space="preserve"> 120101 </t>
  </si>
  <si>
    <t>CHAPISCO DE ARGAMASSA DE CIMENTO E AREIA MÉDIA OU GROSSA LAVADA, NO TRAÇO 1:3, ESPESSURA 5 MM</t>
  </si>
  <si>
    <t xml:space="preserve"> 4.7 </t>
  </si>
  <si>
    <t xml:space="preserve"> 200253 </t>
  </si>
  <si>
    <t>Fornecimento e assentamento de ladrilho hidráulico pastilhado, vermelho, dim. 20x20 cm, esp. 1.5cm, assentado com pasta de cimento colante, exclusive regularização e lastro</t>
  </si>
  <si>
    <t xml:space="preserve"> 190602 </t>
  </si>
  <si>
    <t>PINTURA COM TINTA À BASE DE RESINAS ACRÍLICAS, MARCAS DE REFERÊNCIA SUVINIL, CORAL OU METALATEX, SOBRE PISO DE CONCRETO, A DUAS DEMÃOS</t>
  </si>
  <si>
    <t xml:space="preserve"> 5.3 </t>
  </si>
  <si>
    <t xml:space="preserve"> 130321 </t>
  </si>
  <si>
    <t>RODAPÉ DE GRANITO CINZA ESP. 2CM, H=7CM, ASSENTADO COM ARGAMASSA DE CIMENTO, CAL HIDRATADA CH1 E AREIA NO TRAÇO 1:0,5:8, INCL. REJUNTAMENTO COM CIMENTO BRANCO</t>
  </si>
  <si>
    <t xml:space="preserve"> 91341 </t>
  </si>
  <si>
    <t>PORTA EM ALUMÍNIO DE ABRIR TIPO VENEZIANA COM GUARNIÇÃO, FIXAÇÃO COM PARAFUSOS - FORNECIMENTO E INSTALAÇÃO. AF_12/2019</t>
  </si>
  <si>
    <t xml:space="preserve"> 090206 </t>
  </si>
  <si>
    <t>Cobertura nova de telhas de alumínio trapezoidal, H = 8 cm, esp. 0.5mm, inclusive acessórios de fixação</t>
  </si>
  <si>
    <t xml:space="preserve"> 8 </t>
  </si>
  <si>
    <t>INSTALAÇÕES HIDROSSANITÁRIAS</t>
  </si>
  <si>
    <t xml:space="preserve"> 8.1 </t>
  </si>
  <si>
    <t xml:space="preserve"> 8.2 </t>
  </si>
  <si>
    <t xml:space="preserve"> 142107 </t>
  </si>
  <si>
    <t>Ralo sifonado em PVC 100x100mm, com grelha PVC</t>
  </si>
  <si>
    <t xml:space="preserve"> 8.3 </t>
  </si>
  <si>
    <t xml:space="preserve"> 142302 </t>
  </si>
  <si>
    <t>Revisões e reparos em caixas de descarga</t>
  </si>
  <si>
    <t xml:space="preserve"> 8.4 </t>
  </si>
  <si>
    <t xml:space="preserve"> 170540 </t>
  </si>
  <si>
    <t>Reservatório de polietileno de 1000l, inclusive peça de madeira 6x16cm para apoio, exclusive flanges e torneira de bóia</t>
  </si>
  <si>
    <t xml:space="preserve"> 9 </t>
  </si>
  <si>
    <t>INSTALAÇÕES ELÉTRICAS</t>
  </si>
  <si>
    <t xml:space="preserve"> 9.1 </t>
  </si>
  <si>
    <t xml:space="preserve"> 9.2 </t>
  </si>
  <si>
    <t xml:space="preserve"> 151801 </t>
  </si>
  <si>
    <t>Ponto padrão de luz no teto - considerando eletroduto PVC rígido de 3/4" inclusive conexões (4.5m), fio isolado PVC de 2.5mm2 (16.2m) e caixa PVC 4x4" (1 und)</t>
  </si>
  <si>
    <t xml:space="preserve"> 9.3 </t>
  </si>
  <si>
    <t xml:space="preserve"> 151803 </t>
  </si>
  <si>
    <t>Ponto padrão de tomada 2 pólos mais terra - considerando eletroduto PVC rígido de 3/4" inclusive conexões (5.0m), fio isolado PVC de 2.5mm2 (16.5m) e caixa pvc 4x2" (1 und)</t>
  </si>
  <si>
    <t xml:space="preserve"> 9.4 </t>
  </si>
  <si>
    <t xml:space="preserve"> 151809 </t>
  </si>
  <si>
    <t>Ponto padrão de interruptor de 2 teclas simples - considerando eletroduto PVC rígido de 3/4" inclusive conexões (3.3m), fio isolado PVC de 2.5mm2 (17.2m) e caixa PVC 4x2" (1 und)</t>
  </si>
  <si>
    <t xml:space="preserve"> 10 </t>
  </si>
  <si>
    <t>ITENS FINAIS</t>
  </si>
  <si>
    <t xml:space="preserve"> 10.1 </t>
  </si>
  <si>
    <t xml:space="preserve"> 200401 </t>
  </si>
  <si>
    <t>Limpeza geral da obra (edificação)</t>
  </si>
  <si>
    <t xml:space="preserve"> 10.2 </t>
  </si>
  <si>
    <t xml:space="preserve"> 030304 </t>
  </si>
  <si>
    <t>Índice de preço para remoção de entulho decorrente da execução de obras (Classe A CONAMA - NBR 10.004 - Classe II-B), incluindo aluguel da caçamba, carga, transporte e descarga em área licenciada</t>
  </si>
  <si>
    <t xml:space="preserve"> 10.3 </t>
  </si>
  <si>
    <t xml:space="preserve"> 200582 </t>
  </si>
  <si>
    <t>Letra tipo Caixa em chapa de aço inox 304 escovado N16 - Largura: 15 cm, Altura: 30cm e Prof. 3cm, inclusive fixação invisível</t>
  </si>
  <si>
    <t>Pintura de esquadrias e elementos de madeira, aplicação manual, com duas demãos de tinta esmalte sintético referência Suvinil, Coral ou Metalatex, inclusive fundo branco nivelador, referência Suvinil, Coral e Metalatex ou equivalente</t>
  </si>
  <si>
    <t>190302</t>
  </si>
  <si>
    <t>COMP</t>
  </si>
  <si>
    <t>02</t>
  </si>
  <si>
    <t>Montagem de contraventamento, inclusive fornecimento de material.</t>
  </si>
  <si>
    <t xml:space="preserve"> 7.2</t>
  </si>
  <si>
    <t xml:space="preserve"> 7.3</t>
  </si>
  <si>
    <t xml:space="preserve"> 7.4</t>
  </si>
  <si>
    <t xml:space="preserve"> 7.5</t>
  </si>
  <si>
    <t xml:space="preserve"> 7.6</t>
  </si>
  <si>
    <t>FABRICAÇÃO E INSTALAÇÃO DE TESOURA INTEIRA EM AÇO, VÃO DE 3 M, PARA TELHA ONDULADA DE FIBROCIMENTO, METÁLICA, PLÁSTICA OU TERMOACÚSTICA, INCLUSO IÇAMENTO</t>
  </si>
  <si>
    <t>CONTRATO:</t>
  </si>
  <si>
    <t>198/2022</t>
  </si>
  <si>
    <t>VALOR DO CONTRATO</t>
  </si>
  <si>
    <t xml:space="preserve">PERÍODO DE EXECUÇÃO </t>
  </si>
  <si>
    <t>VALOR DA MEDIÇÃO:</t>
  </si>
  <si>
    <t>VALOR TOTAL ACUMULADO:</t>
  </si>
  <si>
    <t>SALDO CONTRATUAL:</t>
  </si>
  <si>
    <t>1ª MEDIÇÃO</t>
  </si>
  <si>
    <t>ACUMULADO TOTAL</t>
  </si>
  <si>
    <t>TOTAL MEDIÇÃO</t>
  </si>
  <si>
    <t>TOTAL ACUMULADO</t>
  </si>
  <si>
    <t>m2</t>
  </si>
  <si>
    <t>m3</t>
  </si>
  <si>
    <t>mês</t>
  </si>
  <si>
    <t>Encarregado de Turma (Leis Sociais = 72,36%)</t>
  </si>
  <si>
    <t>'312822</t>
  </si>
  <si>
    <t>Auxiliar de Almoxarife (Leis Sociais = 72,36%)</t>
  </si>
  <si>
    <t>'312821</t>
  </si>
  <si>
    <t>Vigia (Leis Sociais = 72,36%)</t>
  </si>
  <si>
    <t>'312820</t>
  </si>
  <si>
    <t>Mestre Obras Senior (Leis Sociais = 72,36%)</t>
  </si>
  <si>
    <t>'312819</t>
  </si>
  <si>
    <t>Almoxarife(Leis Sociais = 72,36%)</t>
  </si>
  <si>
    <t>'312818</t>
  </si>
  <si>
    <t>Engenheiro Pleno(Leis Sociais = 72,36%)</t>
  </si>
  <si>
    <t>'312817</t>
  </si>
  <si>
    <t>Tecnico Nivel Superior (Leis Sociais = 72,36%)</t>
  </si>
  <si>
    <t>'312816</t>
  </si>
  <si>
    <t>Cotador(Leis Sociais = 72,36%)</t>
  </si>
  <si>
    <t>'312815</t>
  </si>
  <si>
    <t>Coordenador Tecnico Especialista(Leis Sociais = 72,36%)</t>
  </si>
  <si>
    <t>'312814</t>
  </si>
  <si>
    <t>Analista Sistemas/Suporte(Leis Sociais = 72,36%)</t>
  </si>
  <si>
    <t>'312813</t>
  </si>
  <si>
    <t>Designer Gráfico (Leis Sociais = 72,36%)</t>
  </si>
  <si>
    <t>'312812</t>
  </si>
  <si>
    <t>Gerente Bd/Servidores/Redes (Leis Sociais = 72,36%)</t>
  </si>
  <si>
    <t>'312811</t>
  </si>
  <si>
    <t>Analista de Desenvolvimento (Leis Sociais = 72,36%)</t>
  </si>
  <si>
    <t>'312810</t>
  </si>
  <si>
    <t>Analista de Sistemas (Leis Sociais = 72,36%)</t>
  </si>
  <si>
    <t>'312809</t>
  </si>
  <si>
    <t>Gerente de Projeto (Leis Sociais = 72,36%)</t>
  </si>
  <si>
    <t>'312808</t>
  </si>
  <si>
    <t>Tecnico Segundo Grau-C - (Leis Sociais = 72,36%)</t>
  </si>
  <si>
    <t>'312807</t>
  </si>
  <si>
    <t>Tecnico Segundo Grau -B (Leis Sociais = 72,36%)</t>
  </si>
  <si>
    <t>'312806</t>
  </si>
  <si>
    <t>Engenheiro Junior (Leis Sociais = 72,36%)</t>
  </si>
  <si>
    <t>'312805</t>
  </si>
  <si>
    <t>Digitador - 6 Horas(Leis Sociais = 72,36%)</t>
  </si>
  <si>
    <t>'312804</t>
  </si>
  <si>
    <t>Programador (Leis Sociais = 72,36%)</t>
  </si>
  <si>
    <t>'312803</t>
  </si>
  <si>
    <t>Engenheiro Senior(Leis Sociais = 72,36%)</t>
  </si>
  <si>
    <t>'312802</t>
  </si>
  <si>
    <t>Tecnico Segundo Grau -A-(Leis Sociais = 72,36%)</t>
  </si>
  <si>
    <t>'312801</t>
  </si>
  <si>
    <t>MÃO DE OBRA (MENSALISTAS - NÃO DESONERADO - LEIS SOCIAIS=72,36%)</t>
  </si>
  <si>
    <t>'3128</t>
  </si>
  <si>
    <t>Encarregado de Turma (Leis Sociais = 48,84%)</t>
  </si>
  <si>
    <t>'312722</t>
  </si>
  <si>
    <t>Auxiliar de Almoxarife (Leis Sociais = 48,84%)</t>
  </si>
  <si>
    <t>'312721</t>
  </si>
  <si>
    <t>Vigia (Leis Sociais = 48,84%)</t>
  </si>
  <si>
    <t>'312720</t>
  </si>
  <si>
    <t>Mestre Obras Senior (Leis Sociais = 48,84%)</t>
  </si>
  <si>
    <t>'312719</t>
  </si>
  <si>
    <t>Almoxarife(Leis Sociais = 48,84%)</t>
  </si>
  <si>
    <t>'312718</t>
  </si>
  <si>
    <t>Engenheiro Pleno(Leis Sociais = 48,84%)</t>
  </si>
  <si>
    <t>'312717</t>
  </si>
  <si>
    <t>Tecnico Nivel Superior (Leis Sociais = 48,84%)</t>
  </si>
  <si>
    <t>'312716</t>
  </si>
  <si>
    <t>Cotador(Leis Sociais = 48,84%)</t>
  </si>
  <si>
    <t>'312715</t>
  </si>
  <si>
    <t>Coordenador Tecnico Especialista(Leis Sociais = 48,84%)</t>
  </si>
  <si>
    <t>'312714</t>
  </si>
  <si>
    <t>Analista Sistemas/Suporte(Leis Sociais = 48,84%)</t>
  </si>
  <si>
    <t>'312713</t>
  </si>
  <si>
    <t>Designer Gráfico (Leis Sociais = 48,84%)</t>
  </si>
  <si>
    <t>'312712</t>
  </si>
  <si>
    <t>Gerente Bd/Servidores/Redes (Leis Sociais = 48,84%)</t>
  </si>
  <si>
    <t>'312711</t>
  </si>
  <si>
    <t>Analista de Desenvolvimento (Leis Sociais = 48,84%)</t>
  </si>
  <si>
    <t>'312710</t>
  </si>
  <si>
    <t>Analista de Sistemas (Leis Sociais = 48,84%)</t>
  </si>
  <si>
    <t>'312709</t>
  </si>
  <si>
    <t>Gerente de Projeto (Leis Sociais = 48,84%)</t>
  </si>
  <si>
    <t>'312708</t>
  </si>
  <si>
    <t>Tecnico Segundo Grau-C - (Leis Sociais = 48,84%)</t>
  </si>
  <si>
    <t>'312707</t>
  </si>
  <si>
    <t>Tecnico Segundo Grau -B (Leis Sociais = 48,84%)</t>
  </si>
  <si>
    <t>'312706</t>
  </si>
  <si>
    <t>Engenheiro Junior (Leis Sociais = 48,84%)</t>
  </si>
  <si>
    <t>'312705</t>
  </si>
  <si>
    <t>Digitador - 6 Horas(Leis Sociais = 48,84%)</t>
  </si>
  <si>
    <t>'312704</t>
  </si>
  <si>
    <t>Programador (Leis Sociais = 48,84%)</t>
  </si>
  <si>
    <t>'312703</t>
  </si>
  <si>
    <t>Engenheiro Senior(Leis Sociais = 48,84%)</t>
  </si>
  <si>
    <t>'312702</t>
  </si>
  <si>
    <t>Tecnico Segundo Grau -A-(Leis Sociais = 48,84%)</t>
  </si>
  <si>
    <t>'312701</t>
  </si>
  <si>
    <t>MÃO DE OBRA (MENSALISTAS - COM DESONERAÇÃO - LEIS SOCIAIS=48,84%)</t>
  </si>
  <si>
    <t>'3127</t>
  </si>
  <si>
    <t>Encarregado de Turma (Leis Sociais = 72,68%)</t>
  </si>
  <si>
    <t>'312622</t>
  </si>
  <si>
    <t>Aux Almoxarife (Leis Sociais = 72,68%)</t>
  </si>
  <si>
    <t>'312621</t>
  </si>
  <si>
    <t>Vigia (Leis Sociais = 72,68%)</t>
  </si>
  <si>
    <t>'312620</t>
  </si>
  <si>
    <t>Mestre Obras Senior (Leis Sociais = 72,68%)</t>
  </si>
  <si>
    <t>'312619</t>
  </si>
  <si>
    <t>Almoxarife (Leis Sociais = 72,68%)</t>
  </si>
  <si>
    <t>'312618</t>
  </si>
  <si>
    <t>Engenheiro Pleno (Leis Sociais = 72,68%)</t>
  </si>
  <si>
    <t>'312617</t>
  </si>
  <si>
    <t>Tecnico Nivel Superior (Leis Sociais = 72,68%)</t>
  </si>
  <si>
    <t>'312616</t>
  </si>
  <si>
    <t>Cotador (Leis Sociais = 72,68%)</t>
  </si>
  <si>
    <t>'312615</t>
  </si>
  <si>
    <t>Coordenador Tecnico Especialista (Leis Sociais = 72,68%)</t>
  </si>
  <si>
    <t>'312614</t>
  </si>
  <si>
    <t>Analista Sistemas/Suporte (Leis Sociais = 72,68%)</t>
  </si>
  <si>
    <t>'312613</t>
  </si>
  <si>
    <t>Designer Gráfico (Leis Sociais = 72,68%)</t>
  </si>
  <si>
    <t>'312612</t>
  </si>
  <si>
    <t>Gerente Bd/Servidores/Redes (Leis Sociais = 72,68%)</t>
  </si>
  <si>
    <t>'312611</t>
  </si>
  <si>
    <t>Analista de Desenvolvimento (Leis Sociais = 72,68%)</t>
  </si>
  <si>
    <t>'312610</t>
  </si>
  <si>
    <t>Analista de Sistemas (Leis Sociais = 72,68%)</t>
  </si>
  <si>
    <t>'312609</t>
  </si>
  <si>
    <t>Gerente de Projeto (Leis Sociais = 72,68%)</t>
  </si>
  <si>
    <t>'312608</t>
  </si>
  <si>
    <t>Tecnico Segundo Grau-C - (Leis Sociais = 72,68%)</t>
  </si>
  <si>
    <t>'312607</t>
  </si>
  <si>
    <t>Tecnico Segundo Grau -B (Leis Sociais = 72,68%)</t>
  </si>
  <si>
    <t>'312606</t>
  </si>
  <si>
    <t>Engenheiro Junior (Leis Sociais = 72,68%)</t>
  </si>
  <si>
    <t>'312605</t>
  </si>
  <si>
    <t>Digitador - 6 Horas (Leis Sociais = 72,68%)</t>
  </si>
  <si>
    <t>'312604</t>
  </si>
  <si>
    <t>Programador (Leis Sociais = 72,68%)</t>
  </si>
  <si>
    <t>'312603</t>
  </si>
  <si>
    <t>Engenheiro Senior (Leis Sociais = 72,68%)</t>
  </si>
  <si>
    <t>'312602</t>
  </si>
  <si>
    <t>Tecnico Segundo Grau -A-(Leis Sociais = 72,68%)</t>
  </si>
  <si>
    <t>'312601</t>
  </si>
  <si>
    <t>MÃO DE OBRA (MENSALISTAS - SEM DESONERAÇÃO - LEIS SOCIAIS=72,68%)</t>
  </si>
  <si>
    <t>'3126</t>
  </si>
  <si>
    <t>Encarregado de Turma (Leis Sociais = 49,11%)</t>
  </si>
  <si>
    <t>'312522</t>
  </si>
  <si>
    <t>Vigia (Leis Sociais = 49,11%)</t>
  </si>
  <si>
    <t>'312520</t>
  </si>
  <si>
    <t>Mestre Obras Senior (Leis Sociais = 49,11%)</t>
  </si>
  <si>
    <t>'312519</t>
  </si>
  <si>
    <t>Almoxarife(Leis Sociais = 49,11%)</t>
  </si>
  <si>
    <t>'312518</t>
  </si>
  <si>
    <t>Engenheiro Pleno(Leis Sociais = 49,11%)</t>
  </si>
  <si>
    <t>'312517</t>
  </si>
  <si>
    <t>Tecnico Nivel Superior (Leis Sociais = 49,11%)</t>
  </si>
  <si>
    <t>'312516</t>
  </si>
  <si>
    <t>Cotador(Leis Sociais = 49,11%)</t>
  </si>
  <si>
    <t>'312515</t>
  </si>
  <si>
    <t>Coordenador Tecnico Especialista(Leis Sociais = 49,11%)</t>
  </si>
  <si>
    <t>'312514</t>
  </si>
  <si>
    <t>Analista Sistemas/Suporte(Leis Sociais = 49,11%)</t>
  </si>
  <si>
    <t>'312513</t>
  </si>
  <si>
    <t>Designer Gráfico (Leis Sociais = 49,11%)</t>
  </si>
  <si>
    <t>'312512</t>
  </si>
  <si>
    <t>Gerente Bd/Servidores/Redes (Leis Sociais = 49,11%)</t>
  </si>
  <si>
    <t>'312511</t>
  </si>
  <si>
    <t>Analista de Desenvolvimento (Leis Sociais = 49,11%)</t>
  </si>
  <si>
    <t>'312510</t>
  </si>
  <si>
    <t>Analista de Sistemas (Leis Sociais = 49,11%)</t>
  </si>
  <si>
    <t>'312509</t>
  </si>
  <si>
    <t>Gerente de Projeto (Leis Sociais = 49,11%)</t>
  </si>
  <si>
    <t>'312508</t>
  </si>
  <si>
    <t>Tecnico Segundo Grau-C - (Leis Sociais = 49,11%)</t>
  </si>
  <si>
    <t>'312507</t>
  </si>
  <si>
    <t>Tecnico Segundo Grau -B (Leis Sociais = 49,11%)</t>
  </si>
  <si>
    <t>'312506</t>
  </si>
  <si>
    <t>Engenheiro Junior (Leis Sociais = 49,11%)</t>
  </si>
  <si>
    <t>'312505</t>
  </si>
  <si>
    <t>Digitador - 6 Horas(Leis Sociais = 49,11%)</t>
  </si>
  <si>
    <t>'312504</t>
  </si>
  <si>
    <t>Programador (Leis Sociais = 49,11%)</t>
  </si>
  <si>
    <t>'312503</t>
  </si>
  <si>
    <t>Engenheiro Senior(Leis Sociais = 49,11%)</t>
  </si>
  <si>
    <t>'312502</t>
  </si>
  <si>
    <t>Tecnico Segundo Grau -A-(Leis Sociais = 49,11%)</t>
  </si>
  <si>
    <t>'312501</t>
  </si>
  <si>
    <t>MÃO DE OBRA (MENSALISTAS - COM DESONERAÇÃO - LEIS SOCIAIS=49,11%)</t>
  </si>
  <si>
    <t>'3125</t>
  </si>
  <si>
    <t>Carrinho de mão</t>
  </si>
  <si>
    <t>'310914</t>
  </si>
  <si>
    <t>Serra de disco (circular)</t>
  </si>
  <si>
    <t>'310913</t>
  </si>
  <si>
    <t>Serra Tico-tico</t>
  </si>
  <si>
    <t>'310912</t>
  </si>
  <si>
    <t>Cavadeira de braço</t>
  </si>
  <si>
    <t>'310911</t>
  </si>
  <si>
    <t>Jogo de chave de fenda</t>
  </si>
  <si>
    <t>'310910</t>
  </si>
  <si>
    <t>Chave de grifo 10"</t>
  </si>
  <si>
    <t>'310909</t>
  </si>
  <si>
    <t>Marreta 5 Kg com cabo</t>
  </si>
  <si>
    <t>'310908</t>
  </si>
  <si>
    <t>Alicate universal</t>
  </si>
  <si>
    <t>'310907</t>
  </si>
  <si>
    <t>Nivel de pedreiro</t>
  </si>
  <si>
    <t>'310906</t>
  </si>
  <si>
    <t>Martelo com cabo</t>
  </si>
  <si>
    <t>'310905</t>
  </si>
  <si>
    <t>Serrote 26"</t>
  </si>
  <si>
    <t>'310904</t>
  </si>
  <si>
    <t>Enxada com cabo</t>
  </si>
  <si>
    <t>'310903</t>
  </si>
  <si>
    <t>Pá de pedreiro com cabo</t>
  </si>
  <si>
    <t>'310902</t>
  </si>
  <si>
    <t>Picareta com cabo</t>
  </si>
  <si>
    <t>'310901</t>
  </si>
  <si>
    <t>ENCARGOS COMPLEMENTARES - FERRAMENTAS MANUAIS</t>
  </si>
  <si>
    <t>'3109</t>
  </si>
  <si>
    <t>Cinto de segurança</t>
  </si>
  <si>
    <t>'310809</t>
  </si>
  <si>
    <t>Máscara de ar</t>
  </si>
  <si>
    <t>'310808</t>
  </si>
  <si>
    <t>Capa de chuva</t>
  </si>
  <si>
    <t>'310807</t>
  </si>
  <si>
    <t>Luva de raspa (par)</t>
  </si>
  <si>
    <t>'310806</t>
  </si>
  <si>
    <t>Óculos de proteção</t>
  </si>
  <si>
    <t>'310805</t>
  </si>
  <si>
    <t>Bota de segurança (par)</t>
  </si>
  <si>
    <t>'310804</t>
  </si>
  <si>
    <t>Veste de segurança</t>
  </si>
  <si>
    <t>'310803</t>
  </si>
  <si>
    <t>Uniforme de obra (Calça e camisa)</t>
  </si>
  <si>
    <t>'310802</t>
  </si>
  <si>
    <t>Capacete de obra</t>
  </si>
  <si>
    <t>'310801</t>
  </si>
  <si>
    <t>ENCARGOS COMPLEMENTARES - EQUIPAMENTOS DE PROTEÇÃO INDIVIDUAL</t>
  </si>
  <si>
    <t>'3108</t>
  </si>
  <si>
    <t>MS</t>
  </si>
  <si>
    <t>Estagiário 4 horas - UFES (Leis Sociais = 5%)</t>
  </si>
  <si>
    <t>'310601</t>
  </si>
  <si>
    <t>MÃO DE OBRA - (MENSALISTAS - LEIS SOCIAIS = 5%)</t>
  </si>
  <si>
    <t>'3106</t>
  </si>
  <si>
    <t>SERVIÇOS GERAIS</t>
  </si>
  <si>
    <t>'31</t>
  </si>
  <si>
    <t>(Gol 1.000 4P- gasolina - preço LABOR) Seguro total, manutenção, combustível, eventuais taxas e emolumentos, bem como eventual substituição do veículo (se necessário), sem motorista, utilização até 2.000 (dois mil) km/mês</t>
  </si>
  <si>
    <t>'220803</t>
  </si>
  <si>
    <t>Locação de veículo tipo Gol 1.000 a gasolina ou equivalente, com até 1 (um) ano de uso, em bom estado de conservação com:</t>
  </si>
  <si>
    <t>'2208</t>
  </si>
  <si>
    <t>APOIO</t>
  </si>
  <si>
    <t>'22</t>
  </si>
  <si>
    <t>Corrimão em tubo de ferro galvanizado diam. 2" com chumbadores a cada 1.5m</t>
  </si>
  <si>
    <t>'210322</t>
  </si>
  <si>
    <t>Proteção para caixa de descarga em malha de ferro 3/4" fio 12, perfil "L" 1" e barra chata 3/4" x 1/8", conf. detalhe</t>
  </si>
  <si>
    <t>'210321</t>
  </si>
  <si>
    <t>Alçapão de visita ao barrilete de chapa de madeira de lei medindo 60x60cm, inclusive dobradiça, marco, alizar e fechadura, emassamento e pintura</t>
  </si>
  <si>
    <t>'210316</t>
  </si>
  <si>
    <t>Banco de concreto armado aparente Fck=15 MPa, com apoios de concreto, largura de 45cm, espessura de 7cm e altura de 45cm</t>
  </si>
  <si>
    <t>'210304</t>
  </si>
  <si>
    <t>Corrimão de tubo de ferro galvanizado diâmetro 3" fixado na parede a cada 1.50m, inclusive pintura a óleo ou esmalte</t>
  </si>
  <si>
    <t>'210302</t>
  </si>
  <si>
    <t>Guarda corpo de tubo de ferro galvanizado, diâm. 3" e 2", h=0.8 m inclusive pintura a óleo ou esmalte</t>
  </si>
  <si>
    <t>'210301</t>
  </si>
  <si>
    <t>DIVERSOS INTERNOS</t>
  </si>
  <si>
    <t>'2103</t>
  </si>
  <si>
    <t>Prateleiras em granito cinza andorinha, esp. 2cm</t>
  </si>
  <si>
    <t>'210210</t>
  </si>
  <si>
    <t>ARMÁRIOS E PRATELEIRAS</t>
  </si>
  <si>
    <t>'2102</t>
  </si>
  <si>
    <t>Quadro pincel novo, completo, de laminado melamínico alta pressão, "LOUSA" quadriculado, cor branco brilhante, linha Lousas, padrão F608 Brancoline, esp. 1mm, incl. requadro madeira 2.5 x 5.0 cm e porta pincel, dim. 3.95 x 1.29 m</t>
  </si>
  <si>
    <t>'210114</t>
  </si>
  <si>
    <t>Quadro mural de azulejo extra 15 x 15 cm e moldura de madeira de lei de 7.0 x 2.5 cm nas dimensões de 2.09 x 1.04 m</t>
  </si>
  <si>
    <t>'210109</t>
  </si>
  <si>
    <t>Quadro de avisos de fórmica lisa brilhante</t>
  </si>
  <si>
    <t>'210105</t>
  </si>
  <si>
    <t>QUADROS DE GIZ / AVISO</t>
  </si>
  <si>
    <t>'2101</t>
  </si>
  <si>
    <t>SERVIÇOS COMPLEMENTARES INTERNOS</t>
  </si>
  <si>
    <t>'21</t>
  </si>
  <si>
    <t>'200738</t>
  </si>
  <si>
    <t>Alambrado com tela losangular de arame fio 12, malha 2" revestido em PVC com tubo de ferro galvanizado vertical de 21/2" e horizontal de 1", inclusive portão, pintados com esmalte sobre fundo anti corrosivo</t>
  </si>
  <si>
    <t>'200728</t>
  </si>
  <si>
    <t>Recuperação de piso de quadra com demolição parcial do concreto e aplicação de granilite, inclusive regularização</t>
  </si>
  <si>
    <t>'200726</t>
  </si>
  <si>
    <t>Pintura a base de epoxi, marcas de referência Suvinil, Coral ou Novacor, em faixas largura de 8cm para demarcação de quadra de esportes</t>
  </si>
  <si>
    <t>'200725</t>
  </si>
  <si>
    <t>Projetor marca de referência tecnowatt PL 400MA com lâmpada Vapor de Mercúrio 400W</t>
  </si>
  <si>
    <t>'200722</t>
  </si>
  <si>
    <t>Rede de proteção em nylon malha 10x10 cm para proteção de quadra de esportes</t>
  </si>
  <si>
    <t>'200721</t>
  </si>
  <si>
    <t>Forn e assent de telhas de liga de alumínio e zinco (galvalume), ondulada, esp. mínima 0.43mm, alt. mínima de onda 17mm, sobrep. lateral de uma onda e longit. 200mm c/ mínimo de 3 apoios, assent. c/ utiliz. de fitas anti-corrosiva</t>
  </si>
  <si>
    <t>'200720</t>
  </si>
  <si>
    <t>Goivete nas dimensões 2x1 executado sobre alvenaria chapiscada e rebocada</t>
  </si>
  <si>
    <t>'200717</t>
  </si>
  <si>
    <t>Parede em alvenaria de bloco cerâmico 10x20x20cm, h=2m, para proteção de fundo de gol (quadra poliesportiva), com pilares em concreto armado a cada 3m para travamento, inclusive chapisco</t>
  </si>
  <si>
    <t>'200716</t>
  </si>
  <si>
    <t>Mureta em alvenaria de blocos cerâmicos 10x20x20cmm, h=0.60cm, para fechamento de quadra, com pilaretes de travamento em concreto armado a cada 3m, inclusive chapisco</t>
  </si>
  <si>
    <t>'200715</t>
  </si>
  <si>
    <t>Preparo, regularização e compactação do terreno (compactador manual) para execução de piso de quadra</t>
  </si>
  <si>
    <t>'200714</t>
  </si>
  <si>
    <t>Rede para futebol de salão</t>
  </si>
  <si>
    <t>'200713</t>
  </si>
  <si>
    <t>Alambrado com tela fio 12, malha de 1", tubos de ferro galvanizado verticais de 2" e tubos de ferro galvanizado horizontais de 1" soldados nas partes superior e inferior, inclusive portão</t>
  </si>
  <si>
    <t>'200711</t>
  </si>
  <si>
    <t>Tabela de basquete de madeira, com aro, inclusive colocação</t>
  </si>
  <si>
    <t>'200709</t>
  </si>
  <si>
    <t>Conjunto de poste de voleibol de tubo de ferro galvanizado 3"e parte móvel de 21/2", inclusive carretilha, furo com tubo de ferro galvanizado de 31/2"e tampão de furo</t>
  </si>
  <si>
    <t>'200708</t>
  </si>
  <si>
    <t>Trave para futebol de salão de tubo de ferro galvanizado 3", com recuo, removível, dimensões oficiais 3x2m</t>
  </si>
  <si>
    <t>'200707</t>
  </si>
  <si>
    <t>Suporte para tabela de basquete de concreto armado Fck = 15MPa, inclusive forma, armação, lançamento e desforma</t>
  </si>
  <si>
    <t>'200706</t>
  </si>
  <si>
    <t>Rede para voleibol com malha grossa, faixas de lona superior e inferior</t>
  </si>
  <si>
    <t>'200705</t>
  </si>
  <si>
    <t>Pintura com tinta à base de resinas acrílicas, marcas de referencia Suvinil, Coral ou Novacor, sobre piso de concreto a duas demãos</t>
  </si>
  <si>
    <t>'200704</t>
  </si>
  <si>
    <t>Pintura à base de epoxi, marcas de referência Suvinil, Coral ou Novacor, em faixas com largura de 5cm, para demarcação de quadras de esportes</t>
  </si>
  <si>
    <t>'200703</t>
  </si>
  <si>
    <t>Piso quadra poliesp. fck=25MPa, esp.=10 cm, armado c/ tela Q138, concret camada única bombeável c/ brita n. 1, acab. sup. c/ rotoalisador, juntas c/ corte serra diamant. preench. c/ mastique, base 5cm solo brita 30% e resina endur</t>
  </si>
  <si>
    <t>'200702</t>
  </si>
  <si>
    <t>QUADRA DE ESPORTES (Ver nota 9 da planilha)</t>
  </si>
  <si>
    <t>'2007</t>
  </si>
  <si>
    <t>Placa para inauguração de obra em alumínio polido e=4mm, dimensões 40 x 50 cm, gravação em baixo relevo, inclusive pintura e fixação</t>
  </si>
  <si>
    <t>'200576</t>
  </si>
  <si>
    <t>Bicicletário em tubo de ferro galvanizado 1" e ferro liso 1/2", inclusive pintura, conforme projeto padrão SEDU</t>
  </si>
  <si>
    <t>'200573</t>
  </si>
  <si>
    <t>Poço c/ anéis pré-moldados diam. 1.5m e profundidade de 7m, inclusive fornecimento</t>
  </si>
  <si>
    <t>'200572</t>
  </si>
  <si>
    <t>Banco de concreto armado aparente com apoios de alvenaria assentada com argamassa de cimento, cal e areia, largura de 0,50m e espessura de 0,05m</t>
  </si>
  <si>
    <t>'200563</t>
  </si>
  <si>
    <t>Caixa pré-moldada de concreto para aparelho de ar condicionado de 18.000 BTU</t>
  </si>
  <si>
    <t>'200562</t>
  </si>
  <si>
    <t>Escada tipo marinheiro de tubo de ferro 1" e 3/4", com h=4.20m, para acesso a caixa d'água, inclusive pintura em esmalte sintético, conforme detalhe em projeto</t>
  </si>
  <si>
    <t>'200513</t>
  </si>
  <si>
    <t>Mesa de concreto aparente com tampo de 60x60x5 cm, base de 30x30x75 cm e tabuleiro 40x40cm embutido no concreto, feito com pastilhas de mármore branco e granito preto de 5x5x2cm conf. projeto</t>
  </si>
  <si>
    <t>'200512</t>
  </si>
  <si>
    <t>Banco de concreto aparente com tampo de 40x40x5 cm e base de 20x20x36 cm para mesa de jogos, conforme detalhe em projeto</t>
  </si>
  <si>
    <t>'200511</t>
  </si>
  <si>
    <t>DIVERSOS EXTERNOS</t>
  </si>
  <si>
    <t>'2005</t>
  </si>
  <si>
    <t>Limpeza de pisos e revestimentos cerâmicos</t>
  </si>
  <si>
    <t>'200404</t>
  </si>
  <si>
    <t>Limpeza geral de obras (quadras, praças e jardins)</t>
  </si>
  <si>
    <t>'200402</t>
  </si>
  <si>
    <t>'200401</t>
  </si>
  <si>
    <t>TRATAMENTO, CONSERVAÇÃO E LIMPEZA</t>
  </si>
  <si>
    <t>'2004</t>
  </si>
  <si>
    <t>Fornecimento e plantio de grama em placas tipo esmeralda, inclusive fornecimento de terra vegetal</t>
  </si>
  <si>
    <t>'200326</t>
  </si>
  <si>
    <t>Fornecimento e espalhamento de pó de pedra</t>
  </si>
  <si>
    <t>'200323</t>
  </si>
  <si>
    <t>Fornecimento e espalhamento de terra vegetal</t>
  </si>
  <si>
    <t>'200307</t>
  </si>
  <si>
    <t>Fornecimento e espalhamento de brita 1 ou 2</t>
  </si>
  <si>
    <t>'200306</t>
  </si>
  <si>
    <t>Fornecimento e espalhamento de areia média lavada</t>
  </si>
  <si>
    <t>'200305</t>
  </si>
  <si>
    <t>Fornecimento de grama tipo esmeralda em placas com espessura de 0.06 m, exclusive plantio</t>
  </si>
  <si>
    <t>'200303</t>
  </si>
  <si>
    <t>PAISAGISMO</t>
  </si>
  <si>
    <t>'2003</t>
  </si>
  <si>
    <t>Fornecimento e assentamento de ladrilho hidráulico ranhurado, vermelho, dim. 20x20 cm, esp. 1.5cm, assentado com pasta de cimento colante, exclusive regularização e lastro</t>
  </si>
  <si>
    <t>'200254</t>
  </si>
  <si>
    <t>'200253</t>
  </si>
  <si>
    <t>Canaleta no piso em concreto simples com dimensões internas de 20 x 10 cm e grelha em ferro diam. 1/2" a cada 3 cm fixados em cantoneira de 3/4" x 1/8" apoiada sobre requadro em cantoneira de 1" x 3/16"</t>
  </si>
  <si>
    <t>'200243</t>
  </si>
  <si>
    <t>Blocos pré-moldados de concreto tipo pavi-s ou equivalente, espessura de 6 cm e resistência a compressão mínima de 35MPa, assentados sobre colchão de pó de pedra na espessura de 10 cm</t>
  </si>
  <si>
    <t>'200237</t>
  </si>
  <si>
    <t>Meio-fio de concreto moldado in-loco com formas de chapa compensada resinada 6mm, nas dimensões 10 x 30 cm, incl. escavação, reaterro e bota-fora</t>
  </si>
  <si>
    <t>'200229</t>
  </si>
  <si>
    <t>Execução de lastro de brita nº 02 sob passeios e ciclovias, incl. escavação</t>
  </si>
  <si>
    <t>'200223</t>
  </si>
  <si>
    <t>Blocos pré-moldados de concreto tipo pavi-s ou equivalente, espessura 10 cm e resistência a compressão mínima de 35MPa, assentados sobre colchão de pó de pedra na espessura de 10 cm</t>
  </si>
  <si>
    <t>'200214</t>
  </si>
  <si>
    <t>Passeio de cimentado camurçado com argamassa de cimento e areia no traço 1:3 esp. 1.5cm, e lastro de concreto com 8cm de espessura, inclusive preparo de caixa</t>
  </si>
  <si>
    <t>'200209</t>
  </si>
  <si>
    <t>Blocos pré-moldados de concreto tipo pavi-s ou equivalente, espessura de 8 cm e resistência a compressão mínima de 35MPa, assentados sobre colchão de pó de pedra na espessura de 10 cm</t>
  </si>
  <si>
    <t>'200206</t>
  </si>
  <si>
    <t>Meio-fio de concreto pré-moldado com dimensões de 15x12x30x100 cm , rejuntados com argamassa de cimento e areia no traço 1:3</t>
  </si>
  <si>
    <t>'200202</t>
  </si>
  <si>
    <t>PAVIMENTAÇÃO</t>
  </si>
  <si>
    <t>'2002</t>
  </si>
  <si>
    <t>Gradil H = 1.90m padrão SEDU em tubo de FG 31/2" e barra chata de 2"x1/4" para fixação sobre mureta conforme projeto, exclusive a mureta.</t>
  </si>
  <si>
    <t>'200131</t>
  </si>
  <si>
    <t>Gradil H = 1.90m padrão SEDU em tudo de FG 2" e barra chata de 11/2"x1/4", para fixação sobre mureta conforme projeto, exclusive a mureta.</t>
  </si>
  <si>
    <t>'200130</t>
  </si>
  <si>
    <t>Cerca com mourão de concreto reto H=2.5, base quadrada 10x10cm, fixado em solo a cada 3.0m, com 10 fios de arame galvanizado liso nº 10</t>
  </si>
  <si>
    <t>'200129</t>
  </si>
  <si>
    <t>Alambrado sobre muro existente, executado em tela fio 12 malha 3", com 02 fios tensores, fixados em tubos de FG 11/2" colocados a cada 3m (h do alambrado =1,5m), inlcusive chumbamento no muro</t>
  </si>
  <si>
    <t>'200128</t>
  </si>
  <si>
    <t>Muro de alvenaria de blocos cerâmicos 10x20x20cm, c/ pilares a cada 2 m, esp. 10cm e h=2.5m, revestido com chapisco, reboco e pintura acrílica a 2 demãos, incl. pilares, cintas e sapatas, empregando arg. cimento cal e areia</t>
  </si>
  <si>
    <t>'200124</t>
  </si>
  <si>
    <t>Cerca H=2.30cm, c/tela losang. arame fio 12 malha 2" revest. em PVC com mourão curvo de concreto H=3,20m, secção T, fixado emsolo, a cada 3m, c/3 fios de arame farpado na parte curva, incl 3 fios tensores, chumbadores e sapata de 40x40x50cm</t>
  </si>
  <si>
    <t>'200120</t>
  </si>
  <si>
    <t>Muro de arrimo de concreto ciclópico com aterro na parte posterior, inclusive forma de madeira e dreno de brita</t>
  </si>
  <si>
    <t>'200108</t>
  </si>
  <si>
    <t>Cerca com cinco fios de arame liso n. 12 fixados com grampos em pontaletes de madeira de lei de 8 x 8cm a cada 2.0 m e altura livre de 1.6 m</t>
  </si>
  <si>
    <t>'200107</t>
  </si>
  <si>
    <t>Cerca com tela fio 16 malha losangular de 2", fixadas c/ grampos em pontaletes de madeira de lei 8x8cm espaçados de 1.5m, com bases concretadas e com três fios tensores de arame galvanizado n.12</t>
  </si>
  <si>
    <t>'200105</t>
  </si>
  <si>
    <t>Cerca de madeira com ripas de 7 x 2 cm, altura de 1.50 m e caibro de 8 x 8 cm em madeira de lei espaçados a cada 2.0 m</t>
  </si>
  <si>
    <t>'200104</t>
  </si>
  <si>
    <t>Alambrado c/ tela losangular de arame fio 12 malha 2" revest. em PVC com tubo de ferro galvanizado vertical de 2 1/2" e horizontal de 1" incl. portão, pintados com esmalte sobre fundo anticorrosivo</t>
  </si>
  <si>
    <t>'200101</t>
  </si>
  <si>
    <t>MUROS E FECHAMENTOS</t>
  </si>
  <si>
    <t>'2001</t>
  </si>
  <si>
    <t>SERVIÇOS COMPLEMENTARES EXTERNOS</t>
  </si>
  <si>
    <t>'20</t>
  </si>
  <si>
    <t>Aplicação de tinta epóxi de alta espessura semibrilhante sobre piso de concreto a três demãos, inclusive selador epóxi a uma demão - Ref. Intergard 2005 e 2001 - Internacional ou equivalente</t>
  </si>
  <si>
    <t>'190605</t>
  </si>
  <si>
    <t>Pintura à base de epoxi, marcas de referência Suvinil, Coral ou Metalatex, em faixas com largura de 8 cm, para demarcação de quadra de esportes</t>
  </si>
  <si>
    <t>'190604</t>
  </si>
  <si>
    <t>Pintura sobre pisos, marcas de referência Novacor, Coral ou Suvinil, a duas demãos, Linha Premium</t>
  </si>
  <si>
    <t>'190603</t>
  </si>
  <si>
    <t>Pintura com tinta à base de resinas acrílicas, marcas de referência Suvinil, Coral ou Metalatex, sobre piso de concreto, a duas demãos</t>
  </si>
  <si>
    <t>'190602</t>
  </si>
  <si>
    <t>Pintura à base de epoxi, marcas de referência Suvinil, Coral ou Metalatex, em faixas com largura de 5 cm, para demarcação de quadra de esportes</t>
  </si>
  <si>
    <t>'190601</t>
  </si>
  <si>
    <t>SOBRE PISOS</t>
  </si>
  <si>
    <t>'1906</t>
  </si>
  <si>
    <t>Pintura de letras em chapas de ferro, dimensões 20x30cm, com tinta óleo ou esmalte, a duas demãos, marcas de referência Suvinil, Coral ou Metalatex</t>
  </si>
  <si>
    <t>'190501</t>
  </si>
  <si>
    <t>SOBRE ELEMENTOS ESPECIAIS</t>
  </si>
  <si>
    <t>'1905</t>
  </si>
  <si>
    <t>Pintura de superfície metálica com uma demão de primer Epoxi e duas demãos de tinta à base de Epoxi</t>
  </si>
  <si>
    <t>'190418</t>
  </si>
  <si>
    <t>Pintura com tinta esmalte sintético, marcas de referência Suvinil, Coral ou Metalatex, a duas demãos, inclusive fundo anticorrosivo a uma demão, em metal</t>
  </si>
  <si>
    <t>'190417</t>
  </si>
  <si>
    <t>SOBRE METAL</t>
  </si>
  <si>
    <t>'1904</t>
  </si>
  <si>
    <t>Pintura com verniz filtro solar fosco, linha Premium, em madeira, a três demãos, marcas de referência Suvinil, Coral ou Metalatex</t>
  </si>
  <si>
    <t>'190306</t>
  </si>
  <si>
    <t>Pintura com verniz brilhante, linha Premium, marcas de referência Suvinil, Coral ou Metalatex, em madeira, a três demãos</t>
  </si>
  <si>
    <t>'190303</t>
  </si>
  <si>
    <t>Pintura com tinta esmalte sintético, marcas de referência Suvinil, Coral ou Metalatex, inclusive fundo branco nivelador, em madeira, a duas demãos</t>
  </si>
  <si>
    <t>'190302</t>
  </si>
  <si>
    <t>Emassamento de esquadrias de madeira, com duas demãos de massa à base de óleo, marcas de referência Suvinil, Coral ou Metalatex</t>
  </si>
  <si>
    <t>'190301</t>
  </si>
  <si>
    <t>SOBRE MADEIRA</t>
  </si>
  <si>
    <t>'1903</t>
  </si>
  <si>
    <t>Pintura com tinta PVA, sobre concreto ou bloco de concreto, a duas demãos, marcas de referência Suvinil, Coral ou Metalatex</t>
  </si>
  <si>
    <t>'190211</t>
  </si>
  <si>
    <t>Caiação de meio-fio, a três demãos</t>
  </si>
  <si>
    <t>'190205</t>
  </si>
  <si>
    <t>Pintura com tinta acrílica, marcas de referência Suvinil, Coral ou Metalatex, inclusive selador acrílico, em cobogós de concreto, a duas demãos</t>
  </si>
  <si>
    <t>'190204</t>
  </si>
  <si>
    <t>Pintura com tinta acrílica, marcas de referência Suvinil, Coral ou Metalatex, inclusive selador acrílico, sobre concreto ou blocos de concreto, a três demãos</t>
  </si>
  <si>
    <t>'190203</t>
  </si>
  <si>
    <t>Pintura à base de silicone, marcas de referência Suvinil, Coral ou Metalatex, sobre paredes de blocos cerâmicos ou concreto, a uma demão</t>
  </si>
  <si>
    <t>'190202</t>
  </si>
  <si>
    <t>Pintura com verniz acrílico, marcas de referência Suvinil, Coral ou Metalatex, sobre concreto ou blocos aparentes, a duas demãos</t>
  </si>
  <si>
    <t>'190201</t>
  </si>
  <si>
    <t>SOBRE CONCRETO OU BLOCOS CERÂMICOS APARENTES</t>
  </si>
  <si>
    <t>'1902</t>
  </si>
  <si>
    <t>Liquido selador para tinta PVA, a uma demão, marcas de referência Suvinil, Coral ou Metalatex</t>
  </si>
  <si>
    <t>'190121</t>
  </si>
  <si>
    <t>Pintura com tinta acrílica, marcas de referência Suvinil, Coral e Metalatex, inclusive selador acrílico, em paredes e forros, a duas demãos</t>
  </si>
  <si>
    <t>'190117</t>
  </si>
  <si>
    <t>Pintura com tinta esmalte sintético, marcas de referência Suvinil, Coral e Metalatex, inclusive selador acrílico, em paredes, a duas demãos</t>
  </si>
  <si>
    <t>'190116</t>
  </si>
  <si>
    <t>Pintura com tinta látex PVA, marcas de referência Suvinil, Coral ou Metalatex, inclusive selador, em paredes e forros, a duas demãos</t>
  </si>
  <si>
    <t>'190115</t>
  </si>
  <si>
    <t>Selador acrílico a uma demão, marcas de referência Suvinil, Coral ou Metalatex</t>
  </si>
  <si>
    <t>'190114</t>
  </si>
  <si>
    <t>Pintura de letra em parede dim. 20x30cm com tinta látex acrílica, marcas de referência Suvinil, Coral ou Metalatex</t>
  </si>
  <si>
    <t>'190109</t>
  </si>
  <si>
    <t>Pintura a cal a três demãos, em paredes internas ou externas</t>
  </si>
  <si>
    <t>'190108</t>
  </si>
  <si>
    <t>Pintura com nata de cimento sobre superfície áspera a três demãos</t>
  </si>
  <si>
    <t>'190107</t>
  </si>
  <si>
    <t>Pintura com tinta acrílica, marcas de referência Suvinil, Coral ou Metalatex, inclusive selador acrílico, em paredes e forros, a três demãos</t>
  </si>
  <si>
    <t>'190106</t>
  </si>
  <si>
    <t>Pintura com tinta esmalte sintético, marcas de referência Suvinil, Coral ou Metalatex, inclusive selador acrílico, em paredes a três demãos</t>
  </si>
  <si>
    <t>'190105</t>
  </si>
  <si>
    <t>Pintura com tinta látex PVA, marcas de referência Suvinil, Coral ou Metalatex, inclusive selador em paredes e forros, a três demãos</t>
  </si>
  <si>
    <t>'190104</t>
  </si>
  <si>
    <t>Emassamento de paredes e forros, com duas demãos de massa acrílica, marcas de referência Suvinil, Coral ou Metalatex</t>
  </si>
  <si>
    <t>'190103</t>
  </si>
  <si>
    <t>Emassamento de paredes e forros, com duas demãos de massa à base de óleo, marcas de referência Suvinil, Coral ou Metalatex</t>
  </si>
  <si>
    <t>'190102</t>
  </si>
  <si>
    <t>Emassamento de paredes e forros, com duas demãos de massa à base de PVA, marcas de referência Suvinil, Coral ou Metalatex</t>
  </si>
  <si>
    <t>'190101</t>
  </si>
  <si>
    <t>SOBRE PAREDES E FORROS</t>
  </si>
  <si>
    <t>'1901</t>
  </si>
  <si>
    <t>'19</t>
  </si>
  <si>
    <t>Luminária embutir compl., corpo ch. aço pintada branca, refletor,aletas parabólicas alum.alta pureza e refletância nclusive 4 lâmpadas LED T8 9W temp. de cor 5000k - Ref.CE416AL-N - AMES, 6026 - LUMAVI OU EQUIVALENTE</t>
  </si>
  <si>
    <t>'181007</t>
  </si>
  <si>
    <t>Luminária sobrepor compl., corpo ch. aço pintada branca, refletor,aletas parabólicas alum.alta pureza e refletância inclusive 4 lâmpadas LED T8 9W temp. de cor 5000k bivolt c/ 60cm - CS416AL-N - AMES, 665 - LUMAVI OU EQUIVALENTE</t>
  </si>
  <si>
    <t>'181005</t>
  </si>
  <si>
    <t>Luminaria embutir compl., corpo ch. aço pintada branca, refletor, aletas parabólicas alum.alta pureza e refletância inclusive 2 lâmpadas LED T8 18W temp. de cor 5000k c/ 1,20m - Ref. CE232AL-N - AMES, 900 - LUMAVI -LDEF 2X32W - LUMILUZ OU EQUIVALENTE</t>
  </si>
  <si>
    <t>'181004</t>
  </si>
  <si>
    <t>Luminaria embutir compl., corpo ch. aço pintada branca, refletor aletas parabólicas alum.alta pureza e refletância inclusive 2 lâmpadas LED T8 9W temp. de cor 5000k c/ 60cm - REF. CE216AL-N - AMES, 901 - LUMAVI OU EQUIVALENTE</t>
  </si>
  <si>
    <t>'181003</t>
  </si>
  <si>
    <t>Luminaria sobrepor compl., corpo ch. aço pintada branca, refletor aletas parabólicas alum.alta pureza e refletância inclusive 2 lâmpadas LED T8 20W temp. de cor 5000k bivolt c/ 1,20m - Ref. CS232AL-N - AMES, 664 - LUMAVI OU EQUIVALENTE</t>
  </si>
  <si>
    <t>'181002</t>
  </si>
  <si>
    <t>Luminaria sobrepor compl., corpo ch. aço pintada branca, refletor, aletas parabólicas alum.alta pureza e refletância inclusive 2 lâmpadas LED T8 9W temp. de cor 5000k c/ 60cm - Ref. CS216AL-N - AMES, 663 - LUMAVI OU EQUIVALENTE</t>
  </si>
  <si>
    <t>'181001</t>
  </si>
  <si>
    <t>LUMINARIAS PARA LÂMPADAS LED</t>
  </si>
  <si>
    <t>'1810</t>
  </si>
  <si>
    <t>Chuveiro elétrico tipo ducha Lorenzet ou Corona</t>
  </si>
  <si>
    <t>'180809</t>
  </si>
  <si>
    <t>Campainha tipo prato Pial, cod. 414.18</t>
  </si>
  <si>
    <t>'180804</t>
  </si>
  <si>
    <t>Campainha tipo timbre Pial, cod. 412.77 ou equivalente</t>
  </si>
  <si>
    <t>'180803</t>
  </si>
  <si>
    <t>OUTROS APARELHOS</t>
  </si>
  <si>
    <t>'1808</t>
  </si>
  <si>
    <t>Ventilador de teto base madeira sem alojamento para luminária, ref. Tron ou equivalente, com comando de interruptor simples, sem dimer para regulagem de velocidade</t>
  </si>
  <si>
    <t>'180702</t>
  </si>
  <si>
    <t>VENTILADORES</t>
  </si>
  <si>
    <t>'1807</t>
  </si>
  <si>
    <t>Fornecimento e Instalação de Unidade Evaporadora e Condensadora de Ar Condicionado tipo Split Inverter Piso Teto de 48.000 BTU´s 220V Trifásico - Ciclo Quente/Frio Classificação Energética A ou B (Selo PROCEL), inclusive amortecedores vibra-stop</t>
  </si>
  <si>
    <t>'180609</t>
  </si>
  <si>
    <t>Fornecimento e Instalação de Unidade Evaporadora e Condensadora de Ar Condicionado tipo Split Inverter Piso Teto de 36.000 BTU´s 220V - Ciclo Quente/Frio Classificação Energética A ou B (Selo PROCEL), inclusive amortecedores vibra-stop</t>
  </si>
  <si>
    <t>'180608</t>
  </si>
  <si>
    <t>Fornecimento e Instalação de Unidade Evaporadora e Condensadora de Ar Condicionado tipo Split Inverter Hi-Wall (Parede) de 30.000 BTU´s 220V - Ciclo Quente/Frio - Classificação A (Selo PROCEL), inclusive amortecedores vibra-stop</t>
  </si>
  <si>
    <t>'180607</t>
  </si>
  <si>
    <t>Fornecimento e Instalação de Unidade Evaporadora e Condensadora de Ar Condicionado tipo Split Inverter Hi-Wall (Parede) de 24.000 BTU´s 220V - Ciclo Frio - Classificação A (Selo PROCEL), inclusive amortecedores vibra-stop</t>
  </si>
  <si>
    <t>'180606</t>
  </si>
  <si>
    <t>Fornecimento e Instalação de Unidade Evaporadora e Condensadora de Ar Condicionado tipo Split Inverter Hi-Wall (Parede) de 22.000 BTU´s 220V - Ciclo Frio - Classificação A (Selo PROCEL), inclusive amortecedores vibra-stop</t>
  </si>
  <si>
    <t>'180605</t>
  </si>
  <si>
    <t>Fornecimento e Instalação de Unidade Evaporadora e Condensadora de Ar Condicionado tipo Split Inverter Hi-Wall (Parede) de 18.000 BTU´s 220V - Ciclo Frio - Classificação A (Selo PROCEL), inclusive amortecedores vibra-stop</t>
  </si>
  <si>
    <t>'180604</t>
  </si>
  <si>
    <t>Fornecimento e Instalação de Unidade Evaporadora e Condensadora de Ar Condicionado tipo Split Inverter Hi-Wall (Parede) de 12.000 BTU´s 220V - Ciclo Frio - Classificação A (Selo PROCEL), inclusive amortecedores vibra-stop</t>
  </si>
  <si>
    <t>'180603</t>
  </si>
  <si>
    <t>Fornecimento e Instalação de Unidade Evaporadora e Condensadora de Ar Condicionado tipo Split Inverter Hi-Wall (Parede) de 9.000 BTU´s 220V - Ciclo Frio - Classificação A (Selo PROCEL), inclusive amortecedores vibra-stop</t>
  </si>
  <si>
    <t>'180602</t>
  </si>
  <si>
    <t>AR REFRIGERADO</t>
  </si>
  <si>
    <t>'1806</t>
  </si>
  <si>
    <t>Poste circular de concreto 11m padrão ESCELSA, incl. 3 projetores PL 400 MA c/ lâmpada VM 400W, reator tipo externo 400 W /220V alto fator de potência, Tecnowatt ou equivalente.</t>
  </si>
  <si>
    <t>'180408</t>
  </si>
  <si>
    <t>Poste circular de concreto 11 m padrão ESCELSA, incl. luminária tipo 1 pétala mod. BETA II c/1 lâmpada VS 400W, reator alto fator de potência 400W/220V e relé fotoelétrico, Tecnowatt ou equivalente</t>
  </si>
  <si>
    <t>'180405</t>
  </si>
  <si>
    <t>POSTES</t>
  </si>
  <si>
    <t>'1804</t>
  </si>
  <si>
    <t>Bomba elétrica centrífuga monofásica 1 CV</t>
  </si>
  <si>
    <t>'180305</t>
  </si>
  <si>
    <t>Bomba centrifuga trifásica 2CV</t>
  </si>
  <si>
    <t>'180304</t>
  </si>
  <si>
    <t>Bomba centrífuga monofásica 3/4 CV</t>
  </si>
  <si>
    <t>'180303</t>
  </si>
  <si>
    <t>Bomba centrífuga monofásica 1/2 CV</t>
  </si>
  <si>
    <t>'180302</t>
  </si>
  <si>
    <t>Bomba centrífuga trifásica 5CV, modelo 620 Dancor, ou equivalente</t>
  </si>
  <si>
    <t>'180301</t>
  </si>
  <si>
    <t>BOMBAS</t>
  </si>
  <si>
    <t>'1803</t>
  </si>
  <si>
    <t>Tomada coaxial 75 ohms para TV</t>
  </si>
  <si>
    <t>'180220</t>
  </si>
  <si>
    <t>Espelho para caixa estampada 4 x 4"</t>
  </si>
  <si>
    <t>'180218</t>
  </si>
  <si>
    <t>Espelho para caixa estampada 4 x 2"</t>
  </si>
  <si>
    <t>'180217</t>
  </si>
  <si>
    <t>Interruptor de três teclas simples 10A/250V, c/ placa 4x2"</t>
  </si>
  <si>
    <t>'180212</t>
  </si>
  <si>
    <t>Interruptor de três teclas simples 10 A/250 V e duas teclas simples 10A/250V, com placa 4x4"</t>
  </si>
  <si>
    <t>'180211</t>
  </si>
  <si>
    <t>Tomada de 3 polos 20A/250V, com placa 4x2"</t>
  </si>
  <si>
    <t>'180210</t>
  </si>
  <si>
    <t>Interruptor pulsador de campainha 10A/250V, com placa 4x2"</t>
  </si>
  <si>
    <t>'180209</t>
  </si>
  <si>
    <t>Interruptor de duas teclas simples 10A/250V e uma tomada 3 polos universal 10A/250V, com placa 4x2"</t>
  </si>
  <si>
    <t>'180208</t>
  </si>
  <si>
    <t>Interruptor de uma tecla simples 10A/250V e uma tomada 3 polos 10A/250V, padrão brasileiro, NBR 14136, linha branca, com placa 4x2"</t>
  </si>
  <si>
    <t>'180207</t>
  </si>
  <si>
    <t>Interruptor de uma tecla paralelo 10A/250V, com placa 4x2"</t>
  </si>
  <si>
    <t>'180206</t>
  </si>
  <si>
    <t>Interruptor de duas teclas simples 10A/250V, com placa 4x2"</t>
  </si>
  <si>
    <t>'180205</t>
  </si>
  <si>
    <t>Interruptor de uma tecla simples 10A/250V, com placa 4x2"</t>
  </si>
  <si>
    <t>'180204</t>
  </si>
  <si>
    <t>Tomada padrão brasileiro linha branca, NBR 14136 2 polos + terra 20A/250V, com placa 4x2"</t>
  </si>
  <si>
    <t>'180202</t>
  </si>
  <si>
    <t>Tomada padrão brasileiro linha branca, NBR 14136 2 polos + terra 10A/250V, com placa 4x2"</t>
  </si>
  <si>
    <t>'180201</t>
  </si>
  <si>
    <t>INTERRUPTORES E TOMADAS</t>
  </si>
  <si>
    <t>'1802</t>
  </si>
  <si>
    <t>Luminária tipo globo de plástico 9x4", inclusive plafonier</t>
  </si>
  <si>
    <t>'180115</t>
  </si>
  <si>
    <t>Arandela com lâmpada incandescente de 100W</t>
  </si>
  <si>
    <t>'180110</t>
  </si>
  <si>
    <t>Luminária para uma lâmpada fluorescente 40W, completa, c/ reator simples-127V partida rápida alto fator de potência, soquete antivibratório e lâmpada fluorescente 40W-127V</t>
  </si>
  <si>
    <t>'180109</t>
  </si>
  <si>
    <t>Luminária para uma lâmpada fluorescente 20W, completa, c/ reator simples-127V partida rápida alto fator de potência, soquete antivibratório e lâmpada fluorescente 20W-127V</t>
  </si>
  <si>
    <t>'180108</t>
  </si>
  <si>
    <t>Luminária industrial a prova de tempo, 45 graus, wetzel ou equivalente, inclusive lampada mista 160W</t>
  </si>
  <si>
    <t>'180107</t>
  </si>
  <si>
    <t>Luminária p/ duas lâmpadas fluorescentes 40W, completa, c/ reator duplo-127V partida rápida e alto fator de potência, soquete antivibratório e lâmpada fluorescente 40W-127V</t>
  </si>
  <si>
    <t>'180102</t>
  </si>
  <si>
    <t>Luminária p/ duas lâmpadas fluorescentes 20W, completa, c/ reator duplo-127V partida rápida e alto fator de potência, soquete antivibratório e lâmpada fluorescente 20W-127V</t>
  </si>
  <si>
    <t>'180101</t>
  </si>
  <si>
    <t>LUMINÁRIAS</t>
  </si>
  <si>
    <t>'1801</t>
  </si>
  <si>
    <t>APARELHOS ELÉTRICOS</t>
  </si>
  <si>
    <t>'18</t>
  </si>
  <si>
    <t>Barra de apoio reta em aço inox 304 p/ portadores de necessidades especiais (NBR 9050), largura 70 cm</t>
  </si>
  <si>
    <t>'170615</t>
  </si>
  <si>
    <t>Conjunto Barra de apoio barra de apoio lateral, formato "U", em aço inox polido 304 Ø 1.1/4" dim. comprimento médio 30 p/ lavatório, p/ portadores de necessidades especiais (NBR 9050)</t>
  </si>
  <si>
    <t>'170614</t>
  </si>
  <si>
    <t>Lavátorio de louça branca de canto p/ banheiro PNE, Coleção Master L.76.17, Ref. Deca ou equivalente, incl. válvula, sifão e engates metálicos cromados, exclusive torneira</t>
  </si>
  <si>
    <t>'170613</t>
  </si>
  <si>
    <t>Lavatório de louça branca com coluna suspensa p/ banheiro PNE, Vougle Plus Conforto L.51.17 + CS.1.17, Ref., Deca ou equivalente, incl. sifão, válvula e engates metálicos cromados, exclusive torneira</t>
  </si>
  <si>
    <t>'170612</t>
  </si>
  <si>
    <t>Assento poliéster com abertura frontal e tampa c/ fixação cromada e aditivo químico c/ proteção antibactéria, Vogue Plus - AP.52.17, Ref. Deca ou equivalente</t>
  </si>
  <si>
    <t>'170611</t>
  </si>
  <si>
    <t>Assento poliéster sem abertura frontal c/ fixação cromada e aditivo químico c/ proteção antibactéria, Vogue Plus - AP.51.17, Ref. Deca ou equivalente</t>
  </si>
  <si>
    <t>'170610</t>
  </si>
  <si>
    <t>Bacia sifonada de louça branca com abertura frontal p/ banheiro PNE, consumo 6 litros por fluxo, Vogue Plus Conforto - P.51.17, Ref. Deca ou equiv., incl. tubo de ligação inox c/ canopla, anel de vedação, paraf. e rejunte epoxi p/ vedação</t>
  </si>
  <si>
    <t>'170609</t>
  </si>
  <si>
    <t>Bacia sifonada de louça branca sem abertura frontal p/ banheiro PNE, consumo 6 litros por fluxo, Vogue Plus Conforto - P.510.17, Ref. Deca ou equiv., incl. tubo de ligação inox c/ canopla, anel de vedação, paraf. e rejunte epoxi p/ vedação</t>
  </si>
  <si>
    <t>'170608</t>
  </si>
  <si>
    <t>Barra de apoio lateral articulada em aço inox 304 - 80cm p/ portadores de necessidades especiais (NBR 9050)</t>
  </si>
  <si>
    <t>'170607</t>
  </si>
  <si>
    <t>Barra de apoio reta em aço inox 304 p/ portadores de necessidades especiais (NBR 9050), largura 90 cm</t>
  </si>
  <si>
    <t>'170604</t>
  </si>
  <si>
    <t>Barra de apoio reta em aço inox 304 p/ portadores de necessidades especiais (NBR 9050), largura 80 cm</t>
  </si>
  <si>
    <t>'170603</t>
  </si>
  <si>
    <t>Barra de apoio reta em aço inox 304 p/ portadores de necessidades especiais (NBR 9050), largura 60 cm</t>
  </si>
  <si>
    <t>'170602</t>
  </si>
  <si>
    <t>Barra de apoio reta em aço inox 304 p/ portadores de necessidades especiais (NBR 9050), largura 40 cm</t>
  </si>
  <si>
    <t>'170601</t>
  </si>
  <si>
    <t>ACESSIBILIDADE - NBR 9050</t>
  </si>
  <si>
    <t>'1706</t>
  </si>
  <si>
    <t>Bebebedouro elétrico de pressão para portadores de necessidades especiais IBBL BDF300 ou equivalente</t>
  </si>
  <si>
    <t>'170562</t>
  </si>
  <si>
    <t>Reservatório de polietileno de 15.000l, inclusive peça de madeira 5 x 16cm para apoio, exclusive flanges e torneiras de boia</t>
  </si>
  <si>
    <t>'170561</t>
  </si>
  <si>
    <t>Bebedouro em aço inox coletivo, marcas de referência Fisher, Metalpress ou Mekal, inclusive base de apoio em concreto e fechamento em alvenaria revestida com azulejo, inclusive válvula e sifão, exclusive torneiras</t>
  </si>
  <si>
    <t>'170557</t>
  </si>
  <si>
    <t>Tanque de mármore sintético com um bojo, inclusive válvula e sifão em PVC</t>
  </si>
  <si>
    <t>'170555</t>
  </si>
  <si>
    <t>Reservatório de polietileno de 2000L, inclusive peça de apoio 6x16 cm, exclusive flanges e torneira de bóia</t>
  </si>
  <si>
    <t>'170550</t>
  </si>
  <si>
    <t>Reservatório de polietileno de 3000 litros, inclusive peça de apoio de 6x16 cm, exclusive flanges e torneira de bóia</t>
  </si>
  <si>
    <t>'170549</t>
  </si>
  <si>
    <t>Reservatório de polietileno de 1500l, inclusive peça 6x16cm para apoio, exclusive flanges e torneira de bóia</t>
  </si>
  <si>
    <t>'170548</t>
  </si>
  <si>
    <t>Reservatório de polietileno de 310l, inclusive peça de madeira 6 x 16 cm p/ apoio, exclusive flange e torneira de bóia</t>
  </si>
  <si>
    <t>'170547</t>
  </si>
  <si>
    <t>Tanque em mármore sintético com 2 bojos, inclusive válvula e sifão em PVC</t>
  </si>
  <si>
    <t>'170546</t>
  </si>
  <si>
    <t>Mictório de aço inox, marcas de referência Fisher, Metalpress ou Mekal, com 30 cm de largura e comp. variável, inclusive válvula tipo americana, engate flexível cromado, válvula de descarga, sifão cromado e conjunto de fixação</t>
  </si>
  <si>
    <t>'170545</t>
  </si>
  <si>
    <t>Filtro curto AP200, marca de referência Aqualar, inclusive refil(vela)</t>
  </si>
  <si>
    <t>'170541</t>
  </si>
  <si>
    <t>'170540</t>
  </si>
  <si>
    <t>Reservatório de polietileno de 500l, inclusive peça de madeira 6x16cm para apoio, exclusive flanges e torneira de bóia</t>
  </si>
  <si>
    <t>'170539</t>
  </si>
  <si>
    <t>Chuveiro frio de PVC, marcas de referência Atlas, Cipla ou Akros</t>
  </si>
  <si>
    <t>'170538</t>
  </si>
  <si>
    <t>Assento plástico para vaso sanitário, marcas de referência Deca, Celite ou Ideal Standard</t>
  </si>
  <si>
    <t>'170537</t>
  </si>
  <si>
    <t>Pia em aço inox com 02 cubas nº 2, dimensões de 0.60 x 2.10m, inclusive válvula americana, exclusive sifão</t>
  </si>
  <si>
    <t>'170536</t>
  </si>
  <si>
    <t>Pia em aço inox com 01 cuba nº 1, dimensões de 0.60 x 1.80m, inclusive válvula americana, exclusive sifão</t>
  </si>
  <si>
    <t>'170535</t>
  </si>
  <si>
    <t>Pia em aço inox com 02 cubas nº 1, dimensões 0.60 x 2.50, inclusive válvula tipo americana, exclusive sifão</t>
  </si>
  <si>
    <t>'170534</t>
  </si>
  <si>
    <t>Pia em aço inox com 01 cuba nº 1, dimensões de 0.60 x 1.50m, inclusive válvula tipo americana, exclusive sifão</t>
  </si>
  <si>
    <t>'170533</t>
  </si>
  <si>
    <t>Cuba em aço inox nº 02(dim.560x340x150)mm, marcas de referência Franke, Strake, tramontina, inclusive válvula de metal 31/2" e sifão cromado 1 x 1/2", excl. torneira</t>
  </si>
  <si>
    <t>'170530</t>
  </si>
  <si>
    <t>Reservatório de polietileno de 5.000 L, inclusive peça de madeira 6 x 16 cm para apoio, exclusive flanges e torneira de bóia</t>
  </si>
  <si>
    <t>'170528</t>
  </si>
  <si>
    <t>Cabide simples de um gancho, linha Versailles, ref. 08, acabamento cromado, da Moldenox, Docol ou Deca</t>
  </si>
  <si>
    <t>'170524</t>
  </si>
  <si>
    <t>Ducha manual Acqua jet , linha Aquarius, com registro ref.C 2195, marcas de referência Fabrimar, Deca ou Docol</t>
  </si>
  <si>
    <t>'170519</t>
  </si>
  <si>
    <t>Tanque duplo de aço inox AISI 304, marcas de referência Fisher (mod TQI-D) Metalpress ou Mekal, inclusive válvulas de metal 1 1/4" e sifão cromado 2", excl. torneiras</t>
  </si>
  <si>
    <t>'170516</t>
  </si>
  <si>
    <t>Cuba p/ panelões de aço inox 80x60x40 cm, marcas de referência Fisher, Metalpress ou Mekal, inclusive válvula metal 1 1/4" e sifão cromado 1 x 1 1/2", excl. torneira</t>
  </si>
  <si>
    <t>'170515</t>
  </si>
  <si>
    <t>Tanque simples de aço inox Fischer, mod. TQ1-S AISI 304, ou equivalente nas marcas Metalpress ou Mekal, inclusive válvula de metal 1 1/4" e sifão cromado 2", excl. torneira</t>
  </si>
  <si>
    <t>'170514</t>
  </si>
  <si>
    <t>Cuba de aço inox n° 1(dim.460x300x150)mm, marcas de referência Franke, Strake, tramontina, inclusive válvula de metal 31/2" e sifão cromado 1 x 1/2", excl. torneira</t>
  </si>
  <si>
    <t>'170512</t>
  </si>
  <si>
    <t>Mictório coletivo de aço inox, liga AISI-304 n.18, marcas de referência Fisher, Metalpress ou Mekal, dimensões 1.80x0.30m, com tubo espargidor</t>
  </si>
  <si>
    <t>'170511</t>
  </si>
  <si>
    <t>Bebedouro de aço inox, marcas de referência Fisher, Metalpress ou Mekal, inclusive válvula, sifão cromado e torneiras, exclusive alvenaria, dim. 0.45x2.75 m, conforme detalhe em projeto</t>
  </si>
  <si>
    <t>'170510</t>
  </si>
  <si>
    <t>Tanque de aço inox nº 2, marcas de referência Fisher, Metalpress ou Mekal, inclusive válvula de metal e sifão</t>
  </si>
  <si>
    <t>'170509</t>
  </si>
  <si>
    <t>Escovário de aço inox, liga AISI 304, N° 18, marcas de referência Fischer, Metalpress ou Mekal, inclusive apoio de concreto, argamassa de apoio e assentamento, válvula e sifão cromados, exclusive torneira, conf. projeto</t>
  </si>
  <si>
    <t>'170508</t>
  </si>
  <si>
    <t>Lavatório de aço inox, liga AISI 304, N° 18, marcas de referência Fisher, Metalpress ou Mekal, inclusive apoio de concreto, argamassa de apoio e assentamento, válvula e sifão cromados, exclusive torneira, conf. projeto</t>
  </si>
  <si>
    <t>'170507</t>
  </si>
  <si>
    <t>Reservatório de polietileno de 500 L, inclusive adaptadores com flanges de PVC e torneira de bóia de 3/4"</t>
  </si>
  <si>
    <t>'170506</t>
  </si>
  <si>
    <t>Caixa de descarga plástica de sobrepor 6/9 litros, ref. ASTRA, AKROS ou equivalente</t>
  </si>
  <si>
    <t>'170502</t>
  </si>
  <si>
    <t>'1705</t>
  </si>
  <si>
    <t>Chuveiro com desviador flexivel e ducha manual, mod. 1975C ref. Deca ou equivalente</t>
  </si>
  <si>
    <t>'170357</t>
  </si>
  <si>
    <t>Chuveiro completo, linha anti-vandalismo, marcas de referência Fabrimar, Deca ou Docol</t>
  </si>
  <si>
    <t>'170354</t>
  </si>
  <si>
    <t>Torneira para lavatório linha anti-vandalismo, marcas de referência Fabrimar, Deca ou Docol</t>
  </si>
  <si>
    <t>'170353</t>
  </si>
  <si>
    <t>Válvula de Descarga com acabamento anti-vandalismo, marcas de referência Fabrimar, Deca ou Docol</t>
  </si>
  <si>
    <t>'170352</t>
  </si>
  <si>
    <t>Torneira de parede cromada, marcas de referência Fabrimar (linha prática, ref.1157) , Deca ou Docol</t>
  </si>
  <si>
    <t>'170351</t>
  </si>
  <si>
    <t>Parafuso de fixação para lavatório ou vaso, inclusive colocação</t>
  </si>
  <si>
    <t>'170350</t>
  </si>
  <si>
    <t>Canopla para válvula de descarga, marcas de referência Fabrimar, Deca ou Docol</t>
  </si>
  <si>
    <t>'170349</t>
  </si>
  <si>
    <t>Válvula de PVC para tanque, marcas de referência Astra, Cipla ou Akros</t>
  </si>
  <si>
    <t>'170348</t>
  </si>
  <si>
    <t>Válvula de PVC para lavatório, marcas de referência Astra, Cipla ou Akros</t>
  </si>
  <si>
    <t>'170347</t>
  </si>
  <si>
    <t>Válvula de descarga com canopla cromada de 40mm (11/2"), marcas de referência Fabrimar, Deca ou Docol</t>
  </si>
  <si>
    <t>'170346</t>
  </si>
  <si>
    <t>Válvula de descarga com canopla cromada de 32mm (11/4"), marcas de referência Fabrimar, Deca ou Docol</t>
  </si>
  <si>
    <t>'170345</t>
  </si>
  <si>
    <t>Válvula de retenção horizontal ou vertical, diam. 80mm (3")</t>
  </si>
  <si>
    <t>'170339</t>
  </si>
  <si>
    <t>Válvula de retenção horizontal ou vertical diam. 65mm (21/2")</t>
  </si>
  <si>
    <t>'170338</t>
  </si>
  <si>
    <t>Válvula de retenção horizontal ou vertical diam. 50mm (2")</t>
  </si>
  <si>
    <t>'170337</t>
  </si>
  <si>
    <t>Válvula de retenção horizontal ou vertical diam. 40mm (11/2")</t>
  </si>
  <si>
    <t>'170336</t>
  </si>
  <si>
    <t>Válvula de retenção horizontal ou vertical, diam. 32mm (11/4")</t>
  </si>
  <si>
    <t>'170335</t>
  </si>
  <si>
    <t>Válvula de retenção horizontal ou vertical diam. 25mm (1")</t>
  </si>
  <si>
    <t>'170334</t>
  </si>
  <si>
    <t>Válvula de retenção horizontal ou vertical diam. 20mm (3/4")</t>
  </si>
  <si>
    <t>'170333</t>
  </si>
  <si>
    <t>Válvula de retenção horizontal ou vertical diam. 15mm (1/2")</t>
  </si>
  <si>
    <t>'170332</t>
  </si>
  <si>
    <t>Registro de gaveta com canopla cromada, diam. 40mm (11/2"), marcas de referência Fabrimar, Deca ou Docol</t>
  </si>
  <si>
    <t>'170331</t>
  </si>
  <si>
    <t>Registro de gaveta com canopla cromada diam 32mm (11/4"), marcas de referência Fabrimar, Deca ou Docol</t>
  </si>
  <si>
    <t>'170330</t>
  </si>
  <si>
    <t>Registro de gaveta com canopla cromada diam. 25mm (1"), marcas de referência Fabrimar, Deca ou Docol</t>
  </si>
  <si>
    <t>'170329</t>
  </si>
  <si>
    <t>Registro de gaveta com canopla cromada, diam. 20mm (3/4"), marcas de referência Fabrimar, Deca ou Docol</t>
  </si>
  <si>
    <t>'170328</t>
  </si>
  <si>
    <t>Registro de gaveta com canopla cromada diam. 15mm (1/2"), marcas de referência Fabrimar, Deca ou Docol</t>
  </si>
  <si>
    <t>'170327</t>
  </si>
  <si>
    <t>Registro de gaveta bruto diam. 80mm (3")</t>
  </si>
  <si>
    <t>'170326</t>
  </si>
  <si>
    <t>Registro de gaveta bruto diam. 65mm (21/2")</t>
  </si>
  <si>
    <t>'170325</t>
  </si>
  <si>
    <t>Registro de gaveta bruto diam. 50mm (2")</t>
  </si>
  <si>
    <t>'170324</t>
  </si>
  <si>
    <t>Registro de gaveta bruto diam. 40mm (11/2")</t>
  </si>
  <si>
    <t>'170323</t>
  </si>
  <si>
    <t>Registro de gaveta bruto diam. 32mm (11/4")</t>
  </si>
  <si>
    <t>'170322</t>
  </si>
  <si>
    <t>Registro de gaveta bruto diam. 25mm (1")</t>
  </si>
  <si>
    <t>'170321</t>
  </si>
  <si>
    <t>Registro de gaveta bruto diam. 20mm (3/4")</t>
  </si>
  <si>
    <t>'170320</t>
  </si>
  <si>
    <t>Registro de gaveta bruto diam. 15mm (1/2")</t>
  </si>
  <si>
    <t>'170319</t>
  </si>
  <si>
    <t>Registro de pressão bruto, diam. 15mm (1/2")</t>
  </si>
  <si>
    <t>'170318</t>
  </si>
  <si>
    <t>Registro de pressão com canopla cromada diam. 20mm (3/4"), marcas de referência Fabrimar, Deca ou Docol</t>
  </si>
  <si>
    <t>'170317</t>
  </si>
  <si>
    <t>Registro de pressão com canopla cromada diam. 15mm (1/2"), marcas de referência Fabrimar, Deca ou Docol</t>
  </si>
  <si>
    <t>'170316</t>
  </si>
  <si>
    <t>Torneira pressão cromada diam. 1/2" para pia, marcas de referência Fabrimar, Deca ou Docol</t>
  </si>
  <si>
    <t>'170315</t>
  </si>
  <si>
    <t>Torneira pressão cromada, diam. 1/2" para tanque, marcas de referência Fabrimar, Deca ou Docol</t>
  </si>
  <si>
    <t>'170313</t>
  </si>
  <si>
    <t>Torneira pressão em PVC para pia diam. 1/2", marcas de referência Astra, Cipla ou Akros</t>
  </si>
  <si>
    <t>'170311</t>
  </si>
  <si>
    <t>Torneira pressão cromada diam. 3/4" para uso geral, marcas de referência Fabrimar, Deca ou Docol</t>
  </si>
  <si>
    <t>'170310</t>
  </si>
  <si>
    <t>Torneira para jardim de 3/4" marcas de referência Fabrimar, Deca ou Docol</t>
  </si>
  <si>
    <t>'170309</t>
  </si>
  <si>
    <t>Torneira para tanque, marcas de referência Fabrimar, Deca ou Docol.</t>
  </si>
  <si>
    <t>'170306</t>
  </si>
  <si>
    <t>Torneira pressão cromada diâm. 1/2" para lavatório, marcas de referência Fabrimar, Deca ou Docol</t>
  </si>
  <si>
    <t>'170304</t>
  </si>
  <si>
    <t>TORNEIRAS, REGISTROS, VÁLVULAS E METAIS</t>
  </si>
  <si>
    <t>'1703</t>
  </si>
  <si>
    <t>Bancada e tanque para panelões em granito cinza andorinha, esp. 2cm, dim. 0.80x1.10m, base de concreto e apoio em alvenaria, frontão h=10cm, incl. válvula e sifão, exclusive torneira, conf. det. projeto</t>
  </si>
  <si>
    <t>'170222</t>
  </si>
  <si>
    <t>Laje armada espessura de 3cm p/ enchimento de fundo de bancada inox</t>
  </si>
  <si>
    <t>'170221</t>
  </si>
  <si>
    <t>Bancada de granito com espessura de 2 cm</t>
  </si>
  <si>
    <t>'170220</t>
  </si>
  <si>
    <t>Bancada de mármore esp. 3cm</t>
  </si>
  <si>
    <t>'170205</t>
  </si>
  <si>
    <t>BANCADAS</t>
  </si>
  <si>
    <t>'1702</t>
  </si>
  <si>
    <t>Bacia sanitária de louça branca, com caixa acoplada duplo acionamento, marca de ref. Deca Linha Ravena ou equivalente, inclusive assento plástico e acessórios de fixação</t>
  </si>
  <si>
    <t>'170136</t>
  </si>
  <si>
    <t>Bacia sifonada de louça branca para portadores de necessidades especiais, Vogue Plus Conforto - Linha Conforto, mod P51, incl. assento com abertura frontal, ref.AP52,marca de ref. Deca ou equivalente</t>
  </si>
  <si>
    <t>'170135</t>
  </si>
  <si>
    <t>Bacia convencional em louça branca ref. Linha Ravena P9 Deca ou equiv., inclusive tubo de ligação, acessórios de fixação e assento plástico</t>
  </si>
  <si>
    <t>'170134</t>
  </si>
  <si>
    <t>Cuba louça branca oval, de embutir, Mod. L37, marca de ref. Deca incl. válvula e sifão, exclusive torneira.</t>
  </si>
  <si>
    <t>'170133</t>
  </si>
  <si>
    <t>Lavátorio de canto Coleção Master - ref. L76 marca de ref. Deca ou equivalente, inclusive válvula, sifão e engates cromados, exclusive torneira,para PNE</t>
  </si>
  <si>
    <t>'170132</t>
  </si>
  <si>
    <t>Lavatório de louça branca com coluna suspensa - ref L51 + CS 1v, cor branca, inclusive sifão, válvula e engates cromados, exclusive torneira, para PNE</t>
  </si>
  <si>
    <t>'170131</t>
  </si>
  <si>
    <t>Lavatório de louça branca com coluna, Ravena L91 + C9 inclusive sifão, válvula e engates cromados, exclusive torneira</t>
  </si>
  <si>
    <t>'170130</t>
  </si>
  <si>
    <t>Bacia sifonada de louça branca com caixa acoplada, inclusive acessórios</t>
  </si>
  <si>
    <t>'170129</t>
  </si>
  <si>
    <t>Lavatório de louça branca com coluna suspensa, linha Vogue Plus Confort para portadores de necessidades especiais, marca de referencia DECA, Celite ou Ideal Standart, inclusive valvula, sifão e engates, exclusive torneira</t>
  </si>
  <si>
    <t>'170128</t>
  </si>
  <si>
    <t>Bacia sifonada de louça branca sem abertura frontal para portadores de necessidades especiais, Vogue Plus Conforto - Linha Conforto, mod P510, incl. assento poliester, ref.AP51,marca de ref. Deca ou equivalente, sem abertura frontal</t>
  </si>
  <si>
    <t>'170126</t>
  </si>
  <si>
    <t>Lavatório de Canto ref. L101 DECA ou equivalente, inclusive válvula, sifão e engates cromados, exclusive torneira</t>
  </si>
  <si>
    <t>'170124</t>
  </si>
  <si>
    <t>Recolocação de lavatório sanitário, com acessórios em PVC (engate, sifão e válvula), exclusive fornecimento do mesmo</t>
  </si>
  <si>
    <t>'170123</t>
  </si>
  <si>
    <t>Recolocação de lavatório sanitário, com acessórios em metal (engate, sifão, válvula), exclusive fornecimento do mesmo</t>
  </si>
  <si>
    <t>'170122</t>
  </si>
  <si>
    <t>Recolocação de vaso sanitário, inclusive fornecimento de acessórios (parafusos de fixação anel de vedação, bolsa e tubo de ligação, etc), exclusive fornecimento do vaso e tampa</t>
  </si>
  <si>
    <t>'170121</t>
  </si>
  <si>
    <t>Lavatório com coluna padrão popular, marcas de referência Deca, Celite ou Ideal Standard, inclusive acessórios em PVC, exceto aparelho misturador</t>
  </si>
  <si>
    <t>'170120</t>
  </si>
  <si>
    <t>Cabide de louça branca com um gancho, marcas de referência Deca, Celite ou Ideal Standard</t>
  </si>
  <si>
    <t>'170119</t>
  </si>
  <si>
    <t>Lavatório de louça branca, padrão popular, marcas de referência Deca, Celite ou Ideal Standard, inclusive acessórios em PVC, exceto torneira</t>
  </si>
  <si>
    <t>'170117</t>
  </si>
  <si>
    <t>Vaso sanitário padrão popular completo com acessórios para ligação, marcas de referência Deca, Celite ou Ideal Standard, inclusive assento plástico</t>
  </si>
  <si>
    <t>'170116</t>
  </si>
  <si>
    <t>Cuba louça de embutir redonda, 30cm, L-41, completa, marcas de referência Deca, Celite ou Ideal Standard, incl. válvula e sifão, exclusive torneira</t>
  </si>
  <si>
    <t>'170115</t>
  </si>
  <si>
    <t>Bacia sifonada infantil de louça branca, marcas de referência Deca, Celite ou Ideal Standard, inclusive tampa e acessórios</t>
  </si>
  <si>
    <t>'170114</t>
  </si>
  <si>
    <t>Cabide de louça branca com 2 ganchos, marcas de referência Deca, Celite ou Ideal Standard</t>
  </si>
  <si>
    <t>'170110</t>
  </si>
  <si>
    <t>Mictório de louça branca, marcas de referência Deca, Celite ou Ideal Standard, inclusive engates cromados</t>
  </si>
  <si>
    <t>'170107</t>
  </si>
  <si>
    <t>Lavatório de louça branca com coluna, marcas de referência Deca, Celite ou Ideal Standard, inclusive sifão, válvula e engates cromados, exclusive torneira.</t>
  </si>
  <si>
    <t>'170101</t>
  </si>
  <si>
    <t>LOUÇAS</t>
  </si>
  <si>
    <t>'1701</t>
  </si>
  <si>
    <t>APARELHOS HIDRO-SANITÁRIOS</t>
  </si>
  <si>
    <t>'17</t>
  </si>
  <si>
    <t>Duto em chapa de aço galvanizada #26, exclusive acessórios de fixação</t>
  </si>
  <si>
    <t>'161019</t>
  </si>
  <si>
    <t>Duto em chapa de aço galvanizada #24, exclusive acessórios de fixação</t>
  </si>
  <si>
    <t>'161018</t>
  </si>
  <si>
    <t>Duto em chapa de aço galvanizada #22, exclusive acessórios de fixação</t>
  </si>
  <si>
    <t>'161017</t>
  </si>
  <si>
    <t>Instalação de Linha frigorígena para interligação do sistema de climatização incl. acessórios de fixação, fita PVC auto-aderente e cabo PP, exclusive tubos de cobre da linha liquida e sucção, espuma elastomérica flexivel e gás refrigerante</t>
  </si>
  <si>
    <t>'161016</t>
  </si>
  <si>
    <t>Gás refrigerante R410A</t>
  </si>
  <si>
    <t>'161015</t>
  </si>
  <si>
    <t>Gás refrigerante R407</t>
  </si>
  <si>
    <t>'161014</t>
  </si>
  <si>
    <t>Gás refrigerante R22</t>
  </si>
  <si>
    <t>'161013</t>
  </si>
  <si>
    <t>Emenda de tubos e conexões de cobre por processo de solda - ø 1.1/8" até 1.5/8"</t>
  </si>
  <si>
    <t>'161012</t>
  </si>
  <si>
    <t>Emenda de tubos e conexões de cobre por processo de solda - ø 5/8" até 7/8"</t>
  </si>
  <si>
    <t>'161011</t>
  </si>
  <si>
    <t>Emenda de tubos e conexões de cobre por processo de solda - ø 1/4" até 1/2"</t>
  </si>
  <si>
    <t>'161010</t>
  </si>
  <si>
    <t>Tubo de cobre com isolamento térmico - ø 1.5/8" esp. 9 mm</t>
  </si>
  <si>
    <t>'161009</t>
  </si>
  <si>
    <t>Tubo de cobre com isolamento térmico - ø 1.3/8" esp. 9mm</t>
  </si>
  <si>
    <t>'161008</t>
  </si>
  <si>
    <t>Tubo de cobre com isolamento térmico - ø 1.1/8" esp. 9mm</t>
  </si>
  <si>
    <t>'161007</t>
  </si>
  <si>
    <t>Tubo de cobre com isolamento térmico - ø 7/8" esp. 9mm</t>
  </si>
  <si>
    <t>'161006</t>
  </si>
  <si>
    <t>Tubo de cobre com isolamento térmico - ø 3/4" esp. 9mm</t>
  </si>
  <si>
    <t>'161005</t>
  </si>
  <si>
    <t>Tubo de cobre com isolamento térmico - ø 5/8" esp. 9mm</t>
  </si>
  <si>
    <t>'161004</t>
  </si>
  <si>
    <t>Tubo de cobre com isolamento térmico - ø 1/2" esp. 9mm</t>
  </si>
  <si>
    <t>'161003</t>
  </si>
  <si>
    <t>Tubo de cobre com isolamento térmico - ø 3/8" esp. 9mm</t>
  </si>
  <si>
    <t>'161002</t>
  </si>
  <si>
    <t>Tubo de cobre com isolamento térmico - ø 1/4" esp. 9mm</t>
  </si>
  <si>
    <t>'161001</t>
  </si>
  <si>
    <t>INSTALAÇÃO DO SISTEMA DE CLIMATIZAÇÃO</t>
  </si>
  <si>
    <t>'1610</t>
  </si>
  <si>
    <t>Espelho 4" x 4" com 2 conectores RJ 45 fêmea CAT. 6</t>
  </si>
  <si>
    <t>'160873</t>
  </si>
  <si>
    <t>Espelho 4" x 2" com conector RJ 45 fêmea CAT. 6</t>
  </si>
  <si>
    <t>'160872</t>
  </si>
  <si>
    <t>Espelho 4" x 4" com 2 conector RJ 45 fêmea CAT. 5e</t>
  </si>
  <si>
    <t>'160871</t>
  </si>
  <si>
    <t>Certificação avulsa dos pontos com emissão de relatório do equipamento de teste mais de 101 pontos</t>
  </si>
  <si>
    <t>'160870</t>
  </si>
  <si>
    <t>Certificação avulsa dos pontos com emissão de relatório do equipamento de teste até 100 pontos</t>
  </si>
  <si>
    <t>'160869</t>
  </si>
  <si>
    <t>No Break 2200VA (1980W) Senoidal, tensão de entrada: 220V e tensão de saida: 220V, Interface Port DB-9 RS-232, SmartSlot, USB, inclusive fixação em rack 19"</t>
  </si>
  <si>
    <t>'160867</t>
  </si>
  <si>
    <t>No Break 1400VA (980W) Senoidal, tensão de entrada: 120V e tensão de saida: 120V, Interface Port DB-9 RS-232, SmartSlot, USB, inclusive fixação em rack 19"</t>
  </si>
  <si>
    <t>'160866</t>
  </si>
  <si>
    <t>Switch 48 portas RJ-45 10/100 + 2 10/100/1000, inclusive fixação em Rack 19"</t>
  </si>
  <si>
    <t>'160865</t>
  </si>
  <si>
    <t>Switch 24 portas RJ-45 10/100 + 2 10/100/1000, inclusive fixação em Rack 19"</t>
  </si>
  <si>
    <t>'160864</t>
  </si>
  <si>
    <t>Fornecimento e instalação de Cabo de rede par trançado 4 pares Categoria 6</t>
  </si>
  <si>
    <t>'160851</t>
  </si>
  <si>
    <t>Patch Cord Gigalan Extra Flexível CAT 6 U/UTP RJ-45 - 3,00 m</t>
  </si>
  <si>
    <t>'160848</t>
  </si>
  <si>
    <t>Patch Cord Gigalan Extra Flexível CAT 6 U/UTP RJ-45 - 1,50 m</t>
  </si>
  <si>
    <t>'160847</t>
  </si>
  <si>
    <t>Patch Cord Multilan Extra Flexível CAT 5e U/UTP RJ-45 - 3,00 m</t>
  </si>
  <si>
    <t>'160846</t>
  </si>
  <si>
    <t>Patch Cord Multilan Extra Flexível CAT 5e U/UTP RJ-45 - 1,50 m</t>
  </si>
  <si>
    <t>'160845</t>
  </si>
  <si>
    <t>Patch Panel 48 Portas RJ45/IDC Cat.6, inclusive fixação em Rack 19"</t>
  </si>
  <si>
    <t>'160844</t>
  </si>
  <si>
    <t>Patch Panel 24 Portas RJ45/IDC Cat.6, inclusive fixação em Rack 19"</t>
  </si>
  <si>
    <t>'160843</t>
  </si>
  <si>
    <t>Patch Panel 48 Portas RJ45/IDC Cat.5e, inclusive fixação em Rack 19"</t>
  </si>
  <si>
    <t>'160842</t>
  </si>
  <si>
    <t>Patch Panel de Emenda 24 Portas RJ45/RJ45 Cat.5e, inclusive fixação em Rack 19"</t>
  </si>
  <si>
    <t>'160841</t>
  </si>
  <si>
    <t>Patch Panel 24 Portas RJ45/IDC Cat.5e, inclusive fixação em Rack 19"</t>
  </si>
  <si>
    <t>'160840</t>
  </si>
  <si>
    <t>Velcro Rolo 20mm - Preto</t>
  </si>
  <si>
    <t>'160839</t>
  </si>
  <si>
    <t>Kit M5 Porca-Gaiola com 100 und com Parafuso Philips e Arruela</t>
  </si>
  <si>
    <t>'160838</t>
  </si>
  <si>
    <t>Kit Rodizio Composto por 4 rodas (2 c/ travas), inclusive fixação em Rack 19"</t>
  </si>
  <si>
    <t>'160837</t>
  </si>
  <si>
    <t>Kit Ventilação composto por 4 Ventiladores Bi-Volts, inclusive fixação em Rack 19"</t>
  </si>
  <si>
    <t>'160836</t>
  </si>
  <si>
    <t>Kit Ventilação composto por 2 Ventiladores Bi-Volts, inclusive fixação em Rack 19"</t>
  </si>
  <si>
    <t>'160835</t>
  </si>
  <si>
    <t>Bandeja Deslizante 1 U x 500mm carga máxima 20kg, inclusive fixação em Rack 19"</t>
  </si>
  <si>
    <t>'160834</t>
  </si>
  <si>
    <t>Bandeja Fixação Dupla 1 U x 500mm carga máxima 20kg, inclusive fixação em Rack 19"</t>
  </si>
  <si>
    <t>'160833</t>
  </si>
  <si>
    <t>Bandeja Simples Fixa 2 U's x 390mm carga máxima 20kg, inclusive fixação em Rack 19"</t>
  </si>
  <si>
    <t>'160832</t>
  </si>
  <si>
    <t>Bandeja Simples Fixa 1 U x 290mm carga máxima 20kg, inclusive fixação em Rack 19"</t>
  </si>
  <si>
    <t>'160831</t>
  </si>
  <si>
    <t>Painel de Fechamento Frontal 2 U's, inclusive fixação em Rack 19"</t>
  </si>
  <si>
    <t>'160830</t>
  </si>
  <si>
    <t>Painel de Fechamento Frontal 1 U, inclusive fixação em Rack 19"</t>
  </si>
  <si>
    <t>'160829</t>
  </si>
  <si>
    <t>Guia de Cabos Vertical para Rack Aberto Padrão 19" - 44 U´s x 1940 x 50mm</t>
  </si>
  <si>
    <t>'160828</t>
  </si>
  <si>
    <t>Guia de Cabos Vertical para Rack Aberto Padrão 19" - 40 U´s x 1763 x 50mm</t>
  </si>
  <si>
    <t>'160827</t>
  </si>
  <si>
    <t>Guia de Cabos Fechado Horizontal Padrão 19" - 2 U´s, inclusive fixação em Rack 19"</t>
  </si>
  <si>
    <t>'160826</t>
  </si>
  <si>
    <t>Guia de Cabos Fechado Horizontal Padrão 19" - 1 U´s, inclusive fixação em Rack 19"</t>
  </si>
  <si>
    <t>'160825</t>
  </si>
  <si>
    <t>Calha com 8 Tomadas 20A, inclusive fixação em rack padrão 19", com chicote de 2 metros de comprimento</t>
  </si>
  <si>
    <t>'160823</t>
  </si>
  <si>
    <t>Calha com 6 Tomadas 20A, inclusive fixação em rack padrão 19", com chicote de 2 metros de comprimento</t>
  </si>
  <si>
    <t>'160822</t>
  </si>
  <si>
    <t>Fornecimento e instalação de Rack de Piso Estrutural Aberto Padrão 19" - 44 U´s x 870mm</t>
  </si>
  <si>
    <t>'160820</t>
  </si>
  <si>
    <t>Fornecimento e instalação de Rack de Piso Fechado Padrão 19" - 44 U´s x 670mm</t>
  </si>
  <si>
    <t>'160816</t>
  </si>
  <si>
    <t>Fornecimento e instalação de Rack de Piso Fechado Padrão 19" - 40 U´s x 670mm</t>
  </si>
  <si>
    <t>'160815</t>
  </si>
  <si>
    <t>Fornecimento e instalação de Rack de Piso Fechado Padrão 19" - 36 U´s x 670mm</t>
  </si>
  <si>
    <t>'160814</t>
  </si>
  <si>
    <t>Fornecimento e instalação de Rack de Piso Fechado Padrão 19" - 32 U´s x 670mm</t>
  </si>
  <si>
    <t>'160813</t>
  </si>
  <si>
    <t>Fornecimento e instalação de Mini Rack de Parede Padrão 19" - 16 U´s x 570mm</t>
  </si>
  <si>
    <t>'160812</t>
  </si>
  <si>
    <t>Fornecimento e instalação de Mini Rack de Parede Padrão 19" - 12 U´s x 570mm</t>
  </si>
  <si>
    <t>'160811</t>
  </si>
  <si>
    <t>Fornecimento e instalação de Mini Rack de Parede Padrão 19" - 08 U´s x 470mm</t>
  </si>
  <si>
    <t>'160810</t>
  </si>
  <si>
    <t>Fornecimento e instalação de Mini Rack de Parede Padrão 19" - 06 U´s x 470mm</t>
  </si>
  <si>
    <t>'160809</t>
  </si>
  <si>
    <t>Fornecimento e instalação de Cabo de rede par trançado 4 pares Categoria 5e</t>
  </si>
  <si>
    <t>'160808</t>
  </si>
  <si>
    <t>Conector RJ 45 macho</t>
  </si>
  <si>
    <t>'160807</t>
  </si>
  <si>
    <t>Espelho 4" x 2" com conector RJ 45 fêmea CAT. 5e</t>
  </si>
  <si>
    <t>'160806</t>
  </si>
  <si>
    <t>INSTALAÇÕES DE REDE LOGICA</t>
  </si>
  <si>
    <t>'1608</t>
  </si>
  <si>
    <t>Pintura com tinta esmalte sintético Suvinil, Coral ou Metalatex a duas demãos, inclusive fundo anti corrosivo a uma demão, em metal</t>
  </si>
  <si>
    <t>'160718</t>
  </si>
  <si>
    <t>Fornecimento, preparo e aplicação de concreto Fck = 15MPa (brita 1 e 2) - (5% de perdas)</t>
  </si>
  <si>
    <t>'160716</t>
  </si>
  <si>
    <t>Indice de imperm.c/ manta asfáltica atendendo à norma 9952, asfalto polimerizado esp.3mm, reforçada com fio int. polietileno, reg. base com arg. 1:4 esp min 15mm, proteção mecânica arg. 1:4 esp. 20mm e juntas dilat.</t>
  </si>
  <si>
    <t>'160715</t>
  </si>
  <si>
    <t>Lastro regularizado e impermeabilizado de concreto não estrutural, esp. de 8cm</t>
  </si>
  <si>
    <t>'160714</t>
  </si>
  <si>
    <t>Porta de correr de chapa galvanizada nº 14 - pintura com esmalte sintetico acetinado sobre zarcão, com tela quebra chama em malha 2 a 5mm</t>
  </si>
  <si>
    <t>'160713</t>
  </si>
  <si>
    <t>Tela em arame galvanizado de 1"e fio 10 para ventilação de casa de gás, chumbada com argamassa de cimento, cal e areia</t>
  </si>
  <si>
    <t>'160712</t>
  </si>
  <si>
    <t>Reboco tipo paulista com argamassa de cimento, cal hidratada CH1 e areia no traço 1:0,5:6, espessura 25mm</t>
  </si>
  <si>
    <t>'160711</t>
  </si>
  <si>
    <t>Alvenaria de blocos de concreto 9x19x39 c/ resist. min comp. 2.5MPa, assentado c/ argamassa de cimento, cal hidratada CH1 e areia traço 1:0,5:8, esp.juntas 10mm e esp. paredes, sem revestimento, 9cm</t>
  </si>
  <si>
    <t>'160710</t>
  </si>
  <si>
    <t>Estrado de madeira de lei tipo Paraju ou equivalente conforme detalhe em projeto</t>
  </si>
  <si>
    <t>'160709</t>
  </si>
  <si>
    <t>Pintura com tinta acrílica Suvinil, Coral ou Metalatex, inclusive selador acrílico, em paredes externas a três demãos</t>
  </si>
  <si>
    <t>'160708</t>
  </si>
  <si>
    <t>Pintura com tinta látex PVA Suvinil, Coral ou Metalatex, inclusive selador em paredes internas e forros a três demãos</t>
  </si>
  <si>
    <t>'160707</t>
  </si>
  <si>
    <t>Fornecimento, preparo e aplicação de concreto armado Fck=15 MPa, inclusive forma, armação e desforma para lajes maciças</t>
  </si>
  <si>
    <t>'160704</t>
  </si>
  <si>
    <t>Chapisco com argamassa de cimento e areia média ou grossa sem peneirar no traço 1:3, espessura 5 mm</t>
  </si>
  <si>
    <t>'160702</t>
  </si>
  <si>
    <t>DEPÓSITO DE GÁS</t>
  </si>
  <si>
    <t>'1607</t>
  </si>
  <si>
    <t>Fornecimento e instalação de Sirene eletronica média tipo corneta</t>
  </si>
  <si>
    <t>'160676</t>
  </si>
  <si>
    <t>Fornecimento e instalação de Detector de fumaça óptico endereçavel Bivolt 12/24V para parede ou teto</t>
  </si>
  <si>
    <t>'160675</t>
  </si>
  <si>
    <t>Fornecimento e instalação de Acionador manual de alarme de incêndio endereçavel, tipo quebra vidro</t>
  </si>
  <si>
    <t>'160674</t>
  </si>
  <si>
    <t>Fornecimento e instalação de Central de alarme de incêndio endereçável, capacidade até: 256 endereços, 4 laços com bateria Ref. Walmonof, Abafire, Deltafire ou equivalente</t>
  </si>
  <si>
    <t>'160673</t>
  </si>
  <si>
    <t>Hidrante de parede, com abrigo em chapa, 80x90x17cm, com suporte e mangueiras 2 x 15m 63mm, adaptador rosca fêmea e engate rápido, esguicho em latão regulavel, registro globo angular 45º/ 63mm</t>
  </si>
  <si>
    <t>'160671</t>
  </si>
  <si>
    <t>Fornecimento e instalação de porta corta-fogo para saída de emergência Dim.: 100x210x5cm, conforme ABNT NBR 11742P, classe P-90, incl. marco, 3 pares de dobradiçaas c/mola, barra anti-panico, pintura esmalte sintetico cor vermelha</t>
  </si>
  <si>
    <t>'160665</t>
  </si>
  <si>
    <t>Fornecimento e instalação de Bateria selada 12V - 60 AH, para centrais de alarme / iluminação de emergência</t>
  </si>
  <si>
    <t>'160663</t>
  </si>
  <si>
    <t>Tanque de Pressurização/Cilindro de pressão 10 lts vazio</t>
  </si>
  <si>
    <t>'160662</t>
  </si>
  <si>
    <t>Pressostato 100 / 150 PSI sem válvula, capacidade elétrica até 5CV em 250VCA, Margirius ou equivalente</t>
  </si>
  <si>
    <t>'160661</t>
  </si>
  <si>
    <t>Pressostato 80 / 120 PSI com válvula, capacidade elétrica até 5CV em 250VCA, Margirius ou equivalente</t>
  </si>
  <si>
    <t>'160660</t>
  </si>
  <si>
    <t>Manômetro com caixa e anel tipo cravado em aço inox, mostrador duplo 100 mm escalas de 0 à 10 kgf/cm2 e 0 à 150 PSI, saída traseira de 1/4" BSP</t>
  </si>
  <si>
    <t>'160659</t>
  </si>
  <si>
    <t>Manômetro com caixa e anel tipo cravado em aço inox, mostrador duplo 100 mm escalas de 0 à 7 kgf/cm2 e 0 à 100 PSI, saída traseira de 1/4" BSP</t>
  </si>
  <si>
    <t>'160658</t>
  </si>
  <si>
    <t>Manômetro com caixa e anel tipo cravado em aço inox, mostrador duplo 63 mm escalas de 0 à 4 kgf/cm2 e 0 à 60 PSI, saída traseira de 1/4" BSP</t>
  </si>
  <si>
    <t>'160657</t>
  </si>
  <si>
    <t>Válvula de retenção vertical, ø 100 mm (4")</t>
  </si>
  <si>
    <t>'160656</t>
  </si>
  <si>
    <t>Válvula de retenção vertical, ø 80 mm (3")</t>
  </si>
  <si>
    <t>'160655</t>
  </si>
  <si>
    <t>Válvula de retenção vertical, ø 65 mm (2.1/2")</t>
  </si>
  <si>
    <t>'160654</t>
  </si>
  <si>
    <t>Válvula de retenção vertical, ø 50 mm (2")</t>
  </si>
  <si>
    <t>'160653</t>
  </si>
  <si>
    <t>Válvula de retenção horizontal, ø 100 mm (4")</t>
  </si>
  <si>
    <t>'160652</t>
  </si>
  <si>
    <t>Válvula de retenção horizontal, ø 80 mm (3")</t>
  </si>
  <si>
    <t>'160651</t>
  </si>
  <si>
    <t>Válvula de retenção horizontal, ø 65 mm (2.1/2")</t>
  </si>
  <si>
    <t>'160650</t>
  </si>
  <si>
    <t>Válvula de retenção horizontal, ø 50 mm (2")</t>
  </si>
  <si>
    <t>'160649</t>
  </si>
  <si>
    <t>Cotovelo 45° de ferro galvanizado ø 100 mm (4")</t>
  </si>
  <si>
    <t>'160648</t>
  </si>
  <si>
    <t>Cotovelo 45° de ferro galvanizado ø 80 mm (3")</t>
  </si>
  <si>
    <t>'160647</t>
  </si>
  <si>
    <t>Cotovelo 45° de ferro galvanizado ø 65 mm (2.1/2")</t>
  </si>
  <si>
    <t>'160646</t>
  </si>
  <si>
    <t>Cotovelo 45° de ferro galvanizado ø 50 mm (2")</t>
  </si>
  <si>
    <t>'160645</t>
  </si>
  <si>
    <t>Cotovelo 90° de ferro galvanizado ø 100 mm (4")</t>
  </si>
  <si>
    <t>'160644</t>
  </si>
  <si>
    <t>Cotovelo 90° de ferro galvanizado ø 80 mm (3")</t>
  </si>
  <si>
    <t>'160643</t>
  </si>
  <si>
    <t>Cotovelo 90° de ferro galvanizado ø 65 mm (2.1/2")</t>
  </si>
  <si>
    <t>'160642</t>
  </si>
  <si>
    <t>Cotovelo 90° de ferro galvanizado ø 50 mm (2")</t>
  </si>
  <si>
    <t>'160641</t>
  </si>
  <si>
    <t>Tê 90° de ferro galvanizado ø 100 mm (4") </t>
  </si>
  <si>
    <t>'160640</t>
  </si>
  <si>
    <t>Tê 90° de ferro galvanizado ø 80 mm (3") </t>
  </si>
  <si>
    <t>'160639</t>
  </si>
  <si>
    <t>Tê 90° de ferro galvanizado ø 65 mm (2.1/2") </t>
  </si>
  <si>
    <t>'160638</t>
  </si>
  <si>
    <t>Tê 90° de ferro galvanizado ø 50 mm (2") </t>
  </si>
  <si>
    <t>'160637</t>
  </si>
  <si>
    <t>Registro de gaveta bruto ø 100 mm (4")</t>
  </si>
  <si>
    <t>'160636</t>
  </si>
  <si>
    <t>Registro de gaveta bruto ø 80 mm (3")</t>
  </si>
  <si>
    <t>'160635</t>
  </si>
  <si>
    <t>Registro de gaveta bruto ø 65 mm (2 1/2")</t>
  </si>
  <si>
    <t>'160634</t>
  </si>
  <si>
    <t>Registro de gaveta bruto ø 50 mm (2")</t>
  </si>
  <si>
    <t>'160633</t>
  </si>
  <si>
    <t>Tubo de aço galvanizado com costura ø 100 mm (4"), conforme NBR5580</t>
  </si>
  <si>
    <t>'160632</t>
  </si>
  <si>
    <t>Tubo de aço galvanizado com costura ø 75 mm (3"), conforme NBR5580</t>
  </si>
  <si>
    <t>'160631</t>
  </si>
  <si>
    <t>Tubo de aço galvanizado com costura ø 65 mm (2.1/2"), conforme NBR5580</t>
  </si>
  <si>
    <t>'160630</t>
  </si>
  <si>
    <t>Tubo de aço galvanizado com costura ø 50 mm (2"), conforme NBR5580</t>
  </si>
  <si>
    <t>'160629</t>
  </si>
  <si>
    <t>Fornecimento e instalação de Porta corta-fogo para saída de emergência Dim.: 90x210x5cm, conforme ABNT NBR 11742, classe P-120, chapa de aco, tendo marcos, inclusive tres pares de dobradicas com mola, exclusive pintura</t>
  </si>
  <si>
    <t>'160628</t>
  </si>
  <si>
    <t>Fornecimento e instalação de Porta corta-fogo para saída de emergência Dim.: 90x210x5cm, conforme ABNT NBR 11742, classe P-90, chapa de aco, tendo marcos, inclusive tres pares de dobradicas com mola, exclusive pintura</t>
  </si>
  <si>
    <t>'160627</t>
  </si>
  <si>
    <t>Fornecimento e instalação de Porta corta-fogo para saída de emergência Dim.: 80x210x5cm, conforme ABNT NBR 11742, classe P-90, chapa de aco, tendo marcos, inclusive tres pares de dobradicas com mola, exclusive pintura</t>
  </si>
  <si>
    <t>'160626</t>
  </si>
  <si>
    <t>Abrigo para hidrante de recalque no passeio em caixa de alvenaria 60x40cm em bloco de concreto inclusive registro de recalque ø 65 mm (2 1/2") e tampa de ferro fundido 40x40cm com inscrição incêndio</t>
  </si>
  <si>
    <t>'160625</t>
  </si>
  <si>
    <t>Ponto para iluminação de emergência completo, inclusive bloco autônomo de iluminação 2x9W com tomada universal</t>
  </si>
  <si>
    <t>'160613</t>
  </si>
  <si>
    <t>Placa de sinalização de segurança CODIGO 14 - 315/158(NBR 13.434); CÓDIGO S3(NT 14/2010-ES) ("SAIDA DE EMERGÊNCIA" - seta vertical)</t>
  </si>
  <si>
    <t>'160612</t>
  </si>
  <si>
    <t>Ponto para seta indicativa de saída, incl. seta em acrílico, com fonte alimentadora própria que assegure um funcionamento mínimo de 1h, para quando ocorrer falta de energia elétrica na rede pública, conforme projeto</t>
  </si>
  <si>
    <t>'160608</t>
  </si>
  <si>
    <t>Extintor de incêndio portátil de pó químico ABC com capacidade 2A-20B:C (4 kg), inclusive suporte para fixação, EXCLUSIVE placa sinalizadora em PVC fotoluminescente</t>
  </si>
  <si>
    <t>'160607</t>
  </si>
  <si>
    <t>Extintor de incêndio de gás carbônico CO2 5 B:C (6 Kg), inclusive suporte para fixação, EXCLUSIVE placa sinalizadora em PVC fotoluminescente</t>
  </si>
  <si>
    <t>'160606</t>
  </si>
  <si>
    <t>Extintor de incêndio portátil de pó químico ABC com capacidade 2A-20B:C (6 kg), inclusive suporte para fixação, EXCLUSIVE placa sinalizadora em PVC fotoluminescente</t>
  </si>
  <si>
    <t>'160605</t>
  </si>
  <si>
    <t>Extintor de incêndio de água pressurizada capacidade 2A (10L), inclusive suporte para fixação e EXCLUSIVE placa sinalizadora em PVC Fotoluminescente</t>
  </si>
  <si>
    <t>'160604</t>
  </si>
  <si>
    <t>Hidrante de recalque no passeio em caixa metálica de 40x60x40cm, incl. registro globo angular 90º de 63mm, adaptador p/ engate rápido e tampa c/ corrente</t>
  </si>
  <si>
    <t>'160603</t>
  </si>
  <si>
    <t>Hidrante de parede, com abrigo em chapa, 60x90x17cm, com suporte e mangueira 20m 63mm, adaptador rosca fêmea e engate rápido, esguicho em latão regulavel, registro globo angular 45º/ 63mm</t>
  </si>
  <si>
    <t>'160602</t>
  </si>
  <si>
    <t>INSTALAÇÃO DE INCÊNDIO</t>
  </si>
  <si>
    <t>'1606</t>
  </si>
  <si>
    <t>Chapa perfurada(tela casa da moeda) BELINOX, largura 245 mm, espessura 1.5mm, ref. TEL-754, marca de referência Termotécnica ou equivalente</t>
  </si>
  <si>
    <t>'160335</t>
  </si>
  <si>
    <t>Terminal estanhado de 1 compressão 1 furo, 50mm², ref. TEL-5150, marca de referência Termotécnica ou equivalente</t>
  </si>
  <si>
    <t>'160334</t>
  </si>
  <si>
    <t>Cabo de cobre nú 50 mm2, ref. TEL-5750, marca de referência Termotécnica ou equivalente, inclusive abertura e fechamento de vala para cabo dimensões 50x20cm</t>
  </si>
  <si>
    <t>'160333</t>
  </si>
  <si>
    <t>Fita perfurada em latão niquelado 20mm x 0,8mm, para equalização de potenciais, ref. TEL-750, marca de referência Termotécnica ou equivalente</t>
  </si>
  <si>
    <t>'160332</t>
  </si>
  <si>
    <t>Cordoalha flexível 25x100 mm, com dois furos, diâmetro 11 mm, ref. TEL-5701, marca de referência Termotécnica ou equivalente</t>
  </si>
  <si>
    <t>'160331</t>
  </si>
  <si>
    <t>Fixador ômega em latão ref. 733, inclusive parafuso fenda DN 4,2x32mm, bucha nylon DN 6mm e vedação dos furos com poliuretano ref. 5905, marca de ref. Termotécnica ou equivalente</t>
  </si>
  <si>
    <t>'160330</t>
  </si>
  <si>
    <t>Curva 90º de barra chata em alumínio 7/8"x1/8"x300mm, 70mm², ref. TEL-778, marca de referência Termotécnica ou equivalente</t>
  </si>
  <si>
    <t>'160329</t>
  </si>
  <si>
    <t>Terminal estanhado de 1 compressão 1 furo, 35mm², ref. TEL-5135, marca de referência Termotécnica ou equivalente</t>
  </si>
  <si>
    <t>'160328</t>
  </si>
  <si>
    <t>Barra chata em aço galvanizado a fogo 7/8"x1/8" (70mm²), com furos diâm. 7mm ref. TEL-761, marca de referência Termotécnica ou equivalente</t>
  </si>
  <si>
    <t>'160327</t>
  </si>
  <si>
    <t>Barra chata em alumínio 7/8"x1/8" (70mm²), com furos diâmetro 7 mm ref. TEL-771, marca de referência Termotécnica ou equivalente</t>
  </si>
  <si>
    <t>'160326</t>
  </si>
  <si>
    <t>Caixa de equalização de potenciais para uso interno e externo com nove (9) terminais para aterramento (BEP), em aço, com flange inferior e vedação na porta, ref. TEL-903, marca de referência Termotécnica ou equivalente</t>
  </si>
  <si>
    <t>'160325</t>
  </si>
  <si>
    <t>Caixa de equalização de potenciais para uso interno e externo com cinco (5) terminais para aterramento (BEP), em polipropileno, ref. TEL-902, marca de referência Termotécnica ou equivalente</t>
  </si>
  <si>
    <t>'160324</t>
  </si>
  <si>
    <t>Tampão para eletroduto 1", ref. TEL-5533, marca de referência Termotécnica ou equivalente</t>
  </si>
  <si>
    <t>'160323</t>
  </si>
  <si>
    <t>Abraçadeira tipo "D" com cunha, diâmetro 1", ref. TEL-095, marca de referência Termotécnica ou equivalente</t>
  </si>
  <si>
    <t>'160322</t>
  </si>
  <si>
    <t>Tampa reforçada em ferro fundido com escotilha TEL 536, inclusive assentamento, marca de referência Termotécnica ou equivalente</t>
  </si>
  <si>
    <t>'160321</t>
  </si>
  <si>
    <t>Presilha de latão ref. 744, inclusive parafuso fenda DN 4,2x32mm e bucha nylon DN 6mm e vedação dos furos com poliuretano ref. 5905, marca de ref. Termotécnica ou equivalente</t>
  </si>
  <si>
    <t>'160319</t>
  </si>
  <si>
    <t>Cabo de cobre nú 35mm2, ref. TEL 5735, marca de referência Termotécnica ou equivalente</t>
  </si>
  <si>
    <t>'160318</t>
  </si>
  <si>
    <t>Cabo de cobre nú 50mm2, ref. TEL 5750, marca de referência Termotécnica ou equivalente</t>
  </si>
  <si>
    <t>'160317</t>
  </si>
  <si>
    <t>Caixa de inspeção em PVC, diâmetro 300 mm, ref TEL-552, marca de referência Termotécnica ou equivalente, inclusive escavação e reaterro</t>
  </si>
  <si>
    <t>'160316</t>
  </si>
  <si>
    <t>Mastro telescópico 5mx2", uma descida, incl. base de fixação, captor, conj.de contraventagem c/abraçadeira p/3 estais em tubo e demais acessórios excl. cabo de cobre de descida e suportes isoladores, ref. Termotécnica ou equiv.</t>
  </si>
  <si>
    <t>'160315</t>
  </si>
  <si>
    <t>Mastro simples 3mx1.1/2", uma descida, incl. base de fixação, captor, conj.de contraventagem c/abraçadeira p/3 estais em tubo e demais acessórios, excl. cabo de cobre de descida e suportes isoladores, ref.Termotécnica ou equiv.</t>
  </si>
  <si>
    <t>'160314</t>
  </si>
  <si>
    <t>Fixador universal latão estanhado p/ cabos 16 a 70 mm2 ref. 5024, incl. parafuso sextavado M6x45mm, arruela lisa 1/4", bucha nº8, vedação dos furos c/ poliuretano ref. 5905, marca de ref. Termotécnica ou equivalente</t>
  </si>
  <si>
    <t>'160313</t>
  </si>
  <si>
    <t>Kit completo para solda Exotérmica (Molde HCL 5/8" Ref: TEL905611 / Cartucho n° 115 Ref: TEL 909115 / Alicate Z 201 Ref: TEL 998201), marca de referência Termotécnica ou equivalente</t>
  </si>
  <si>
    <t>'160312</t>
  </si>
  <si>
    <t>Haste de terra tipo COPPERWELD - 5/8" x 2.40m</t>
  </si>
  <si>
    <t>'160311</t>
  </si>
  <si>
    <t>Conector de medição em latão com 2 parafusos para cabos de 16 a 50 mm2, ref. TEL-562, Termotécnica ou equivalente</t>
  </si>
  <si>
    <t>'160310</t>
  </si>
  <si>
    <t>Terminal aéreo em latão (minicaptor), com conector e fixação horizontal 250mm x 10mm, ref. TEL-2024, inclusive vedação dos furos com poliuretano ref. TEL 5905, marca de ref. Termotécnica ou equivalente</t>
  </si>
  <si>
    <t>'160309</t>
  </si>
  <si>
    <t>Cabo condutor de cobre eletrolítico nu, tempera meio dura, encordoamento classe 2, para aterramento, diam. 50mm2</t>
  </si>
  <si>
    <t>'160308</t>
  </si>
  <si>
    <t>Condutor de cobre nú, seção de 35mm2, inclusive suportes isoladores e acessórios de fixação, conforme projeto</t>
  </si>
  <si>
    <t>'160305</t>
  </si>
  <si>
    <t>Pára-raios tipo franklim incluindo base de fixação, conjunto de contraventagem c/abraçadeira p/3 estais em tubo e demais acessórios c/exceção do cabo de cobre de descida e suportes isoladores</t>
  </si>
  <si>
    <t>'160304</t>
  </si>
  <si>
    <t>Aterramento com haste terra 5/8" x 2.40, cabo de cobre nu 6mm2, inclusive caixa de concreto 30 x 30 cm</t>
  </si>
  <si>
    <t>'160303</t>
  </si>
  <si>
    <t>INSTALAÇÃO DE PÁRA-RAIO</t>
  </si>
  <si>
    <t>'1603</t>
  </si>
  <si>
    <t>Abrigo de gás para 4 cilindros 45Kg , exec. em alv bloco concreto, dim.4.05x0,85x2.10m, inclusive cilindros e rede interna do abrigo compreendendo tubos e válvulas de esfera que interligam os cilindros</t>
  </si>
  <si>
    <t>'160208</t>
  </si>
  <si>
    <t>Abrigo de gás para 2 cilindros 45 Kg, exec. em alv. bloco conc cheio,dim 1,50x0.85x2.10m, inclusive cilindros e rede interna do abrigo compreendendo tubos e válvulas de esfera que interligam os cilindros</t>
  </si>
  <si>
    <t>'160207</t>
  </si>
  <si>
    <t>INSTALAÇÃO DE GÁS</t>
  </si>
  <si>
    <t>'1602</t>
  </si>
  <si>
    <t>Cabo telefônico CI, diâmetro do condutor 50mm, 50 pares</t>
  </si>
  <si>
    <t>'160126</t>
  </si>
  <si>
    <t>Cabo telefônico CI, diâmetro do condutor 50mm, 100 pares</t>
  </si>
  <si>
    <t>'160125</t>
  </si>
  <si>
    <t>Cabo telefônico CI, diâmetro do condutor 50mm, 20 pares</t>
  </si>
  <si>
    <t>'160124</t>
  </si>
  <si>
    <t>Caixa de telefone em chapa de aço padrão TELEBRAS do tipo CIE-7 1500x1500x150 mm</t>
  </si>
  <si>
    <t>'160123</t>
  </si>
  <si>
    <t>Caixa de telefone em chapa de aço padrão TELEBRAS do tipo CIE-6 1200x1200x150 mm</t>
  </si>
  <si>
    <t>'160122</t>
  </si>
  <si>
    <t>Caixa de telefone em chapa de aço padrão TELEBRAS do tipo CIE-5 800x800x120 mm</t>
  </si>
  <si>
    <t>'160121</t>
  </si>
  <si>
    <t>Tomada para telefone com conector RJ 11</t>
  </si>
  <si>
    <t>'160120</t>
  </si>
  <si>
    <t>Cabo telefônico CI, diâmetro do condutor 50mm, 30 pares</t>
  </si>
  <si>
    <t>'160115</t>
  </si>
  <si>
    <t>Caixa para telefone padrão TELEMAR, dim. 1070 x 520 x 500 mm, com tampa de ferro tipo R2, assentada com argamassa de cimento, cal e areia</t>
  </si>
  <si>
    <t>'160111</t>
  </si>
  <si>
    <t>Caixa de telefone em chapa de aço padrão TELEBRAS do tipo CIE-4 600x600x120 mm</t>
  </si>
  <si>
    <t>'160110</t>
  </si>
  <si>
    <t>Caixa de telefone em chapa de aço padrão TELEBRAS do tipo CIE-2 200x200x120mm</t>
  </si>
  <si>
    <t>'160108</t>
  </si>
  <si>
    <t>Aterramento com haste de terra 5/8"x2.40m, cabo de cobre nú 6mm2 em caixa de concreto de dimensões internas de 30x30x30cm</t>
  </si>
  <si>
    <t>'160106</t>
  </si>
  <si>
    <t>Caixa de telefone em chapa de aço padrão TELEBRAS N. 6, 1200x1200x150 mm, com fundo de madeira</t>
  </si>
  <si>
    <t>'160105</t>
  </si>
  <si>
    <t>INSTALAÇÃO DE TELEFONE</t>
  </si>
  <si>
    <t>'1601</t>
  </si>
  <si>
    <t>OUTRAS INSTALAÇÕES</t>
  </si>
  <si>
    <t>'16</t>
  </si>
  <si>
    <t>(composição representativa) Montagem mecânica de Botão sinalizador luminoso LED 22mm</t>
  </si>
  <si>
    <t>'152238</t>
  </si>
  <si>
    <t>(composição representativa) Montagem mecânica de canaleta PVC aberta 50x80mm</t>
  </si>
  <si>
    <t>'152236</t>
  </si>
  <si>
    <t>(composição representativa) Teste de aceitação para Quadro de distribuição até 64 circuitos, com emissão de ART e laudo PTTA/TTA</t>
  </si>
  <si>
    <t>'152235</t>
  </si>
  <si>
    <t>(composição representativa) Teste de aceitação para Quadro de distribuição até 32 circuitos, com emissão de ART e laudo PTTA/TTA</t>
  </si>
  <si>
    <t>'152234</t>
  </si>
  <si>
    <t>(composição representativa) Teste de aceitação para Quadro de distribuição até 16 circuitos, com emissão de ART e laudo PTTA/TTA</t>
  </si>
  <si>
    <t>'152233</t>
  </si>
  <si>
    <t>(composição representativa) Teste Dielétrico por circuitos</t>
  </si>
  <si>
    <t>'152232</t>
  </si>
  <si>
    <t>(composição representativa) Teste funcional por circuitos</t>
  </si>
  <si>
    <t>'152231</t>
  </si>
  <si>
    <t>(composição representativa) Teste ponto a ponto por circuitos</t>
  </si>
  <si>
    <t>'152230</t>
  </si>
  <si>
    <t>(composição representativa) Montagem elétrica de Terminais de compressão</t>
  </si>
  <si>
    <t>'152229</t>
  </si>
  <si>
    <t>(composição representativa) Montagem elétrica de Conectores de borne</t>
  </si>
  <si>
    <t>'152228</t>
  </si>
  <si>
    <t>(composição representativa) Montagem elétrica de Amperímetro Seletor</t>
  </si>
  <si>
    <t>'152227</t>
  </si>
  <si>
    <t>(composição representativa) Montagem elétrica de Voltímetro Seletor</t>
  </si>
  <si>
    <t>'152226</t>
  </si>
  <si>
    <t>(composição representativa) Montagem elétrica de Relê de sobre corrente</t>
  </si>
  <si>
    <t>'152225</t>
  </si>
  <si>
    <t>(composição representativa) Montagem elétrica de Contator auxiliares</t>
  </si>
  <si>
    <t>'152224</t>
  </si>
  <si>
    <t>(composição representativa) Montagem elétrica de Botões de comando</t>
  </si>
  <si>
    <t>'152223</t>
  </si>
  <si>
    <t>(composição representativa) Montagem elétrica de Comutador 2 ou 3 posições</t>
  </si>
  <si>
    <t>'152222</t>
  </si>
  <si>
    <t>(composição representativa) Montagem elétrica de Base e Fusível Tipo NH 04 até 1250A</t>
  </si>
  <si>
    <t>'152221</t>
  </si>
  <si>
    <t>(composição representativa) Montagem elétrica de Base e Fusível Tipo NH 03 até 630A</t>
  </si>
  <si>
    <t>'152220</t>
  </si>
  <si>
    <t>(composição representativa) Montagem elétrica de Base e Fusível Tipo NH 02 até 400A</t>
  </si>
  <si>
    <t>'152219</t>
  </si>
  <si>
    <t>(composição representativa) Montagem elétrica de Base e Fusível Tipo NH 01 até 250A</t>
  </si>
  <si>
    <t>'152218</t>
  </si>
  <si>
    <t>(composição representativa) Montagem elétrica de Base e Fusível Tipo NH 00 até 125A</t>
  </si>
  <si>
    <t>'152217</t>
  </si>
  <si>
    <t>(composição representativa) Montagem elétrica de Base e Fusível Tipo Diazed até 63A</t>
  </si>
  <si>
    <t>'152216</t>
  </si>
  <si>
    <t>(composição representativa) Montagem elétrica de Dispositivo de Proteção Contra Surto (DPS)</t>
  </si>
  <si>
    <t>'152215</t>
  </si>
  <si>
    <t>(composição representativa) Montagem elétrica de Dispositivo Diferencial Residual (DR) Bipolar e Tetrapolar</t>
  </si>
  <si>
    <t>'152214</t>
  </si>
  <si>
    <t>(composição representativa) Montagem elétrica de Dispositivo Diferencial Residual (DR) Monopolar</t>
  </si>
  <si>
    <t>'152213</t>
  </si>
  <si>
    <t>(composição representativa) Montagem elétrica de Disjuntor Tripolar Geral até 3150A</t>
  </si>
  <si>
    <t>'152212</t>
  </si>
  <si>
    <t>(composição representativa) Montagem elétrica de Disjuntor Tripolar Geral até 1600A</t>
  </si>
  <si>
    <t>'152211</t>
  </si>
  <si>
    <t>(composição representativa) Montagem elétrica de Disjuntor Tripolar Geral até 1000A</t>
  </si>
  <si>
    <t>'152210</t>
  </si>
  <si>
    <t>(composição representativa) Montagem elétrica de Disjuntor Tripolar até 400A</t>
  </si>
  <si>
    <t>'152209</t>
  </si>
  <si>
    <t>(composição representativa) Montagem elétrica de Programador logico</t>
  </si>
  <si>
    <t>'152208</t>
  </si>
  <si>
    <t>(composição representativa) Montagem mecânica de trilho metálico DIN 35mm</t>
  </si>
  <si>
    <t>'152207</t>
  </si>
  <si>
    <t>(composição representativa) Montagem mecânica de Isolador p/ barra de 1000V</t>
  </si>
  <si>
    <t>'152206</t>
  </si>
  <si>
    <t>(composição representativa) Montagem mecânica de Barramento de cobre de 2.1/4" x 1/2" (1086A) até 8" x 1/2" (3195A)</t>
  </si>
  <si>
    <t>'152205</t>
  </si>
  <si>
    <t>(composição representativa) Montagem mecânica de Barramento de cobre de 1/2" x 1/16" (85A) até 2.1/2" x 5/16" (905A)</t>
  </si>
  <si>
    <t>'152204</t>
  </si>
  <si>
    <t>(composição representativa) Montagem mecânica de Quadro de distribuição até 64 circuitos (2000x800mm)</t>
  </si>
  <si>
    <t>'152203</t>
  </si>
  <si>
    <t>(composição representativa) Montagem mecânica de Quadro de distribuição até 32 circuitos (1000x600mm)</t>
  </si>
  <si>
    <t>'152202</t>
  </si>
  <si>
    <t>(composição representativa) Montagem mecânica de quadro de distribuição até 16 circuitos (600x500mm)</t>
  </si>
  <si>
    <t>'152201</t>
  </si>
  <si>
    <t>(COMPOSIÇÃO REPRESENTATIVA) - MONTAGEM MECANICA E ELETRICA, TESTE DE ACEITAÇÃO DE QUADROS DE FABRICAÇÃO ESPECIAL COM ATESTADOS TTA/PTTA</t>
  </si>
  <si>
    <t>'1522</t>
  </si>
  <si>
    <t>Prensa cabos para eletroduto de 1"</t>
  </si>
  <si>
    <t>'152042</t>
  </si>
  <si>
    <t>Prensa cabos para eletroduto 3/4"</t>
  </si>
  <si>
    <t>'152041</t>
  </si>
  <si>
    <t>Prensa cabos para eletroduto 1/2"</t>
  </si>
  <si>
    <t>'152040</t>
  </si>
  <si>
    <t>Conector porcelana 3 polos para cabos de #10,0mm2</t>
  </si>
  <si>
    <t>'152035</t>
  </si>
  <si>
    <t>Conector porcelana 3 polos para cabo de #6,0mm2</t>
  </si>
  <si>
    <t>'152034</t>
  </si>
  <si>
    <t>Conector porcelana 3 polos para cabos de #4,0mm2</t>
  </si>
  <si>
    <t>'152033</t>
  </si>
  <si>
    <t>Conector split bolt para cabo de 35.0 mm2</t>
  </si>
  <si>
    <t>'152031</t>
  </si>
  <si>
    <t>Conector split bolt para cabo de 4.0 mm2</t>
  </si>
  <si>
    <t>'152030</t>
  </si>
  <si>
    <t>Terminal para ligação de cabo a barra duplo de 300 mm2</t>
  </si>
  <si>
    <t>'152027</t>
  </si>
  <si>
    <t>Terminal para ligação de cabo a barra duplo de 240 mm2</t>
  </si>
  <si>
    <t>'152026</t>
  </si>
  <si>
    <t>Terminal para ligação de cabo a barra duplo de 185 mm2</t>
  </si>
  <si>
    <t>'152025</t>
  </si>
  <si>
    <t>Terminal para ligação de cabo a barra de 300 mm2</t>
  </si>
  <si>
    <t>'152016</t>
  </si>
  <si>
    <t>Terminal para ligação de cabo a barra de 240 mm2</t>
  </si>
  <si>
    <t>'152015</t>
  </si>
  <si>
    <t>Terminal para ligação de cabo a barra de 185 mm2</t>
  </si>
  <si>
    <t>'152014</t>
  </si>
  <si>
    <t>Terminal para ligação de cabo a barra de 150 mm2</t>
  </si>
  <si>
    <t>'152013</t>
  </si>
  <si>
    <t>Terminal para ligação de cabo a barra de 120 mm2</t>
  </si>
  <si>
    <t>'152012</t>
  </si>
  <si>
    <t>Terminal para ligação de cabo a barra de 95 mm2</t>
  </si>
  <si>
    <t>'152011</t>
  </si>
  <si>
    <t>Terminal para ligação de cabo a barra de 70 mm2</t>
  </si>
  <si>
    <t>'152010</t>
  </si>
  <si>
    <t>Terminal para ligação de cabo a barra de 50.0 mm2</t>
  </si>
  <si>
    <t>'152007</t>
  </si>
  <si>
    <t>Terminal para ligação de cabo a barra de 35.0 mm2</t>
  </si>
  <si>
    <t>'152006</t>
  </si>
  <si>
    <t>Terminal para ligação de cabo a barra de 25.0 mm2</t>
  </si>
  <si>
    <t>'152005</t>
  </si>
  <si>
    <t>Terminal para ligação de cabo a barra de 16.0 mm2</t>
  </si>
  <si>
    <t>'152004</t>
  </si>
  <si>
    <t>Terminal para ligação de cabo a barra de 10.0 mm2</t>
  </si>
  <si>
    <t>'152003</t>
  </si>
  <si>
    <t>Terminal para ligação de cabo a barra de 6.0 mm2</t>
  </si>
  <si>
    <t>'152002</t>
  </si>
  <si>
    <t>Terminal para ligação de cabo a barra até 4.0mm2</t>
  </si>
  <si>
    <t>'152001</t>
  </si>
  <si>
    <t>TERMINAIS, CONECTORES E ABRAÇADEIRAS</t>
  </si>
  <si>
    <t>'1520</t>
  </si>
  <si>
    <t>Quadro distrib. energia, embutido ou semi embutido, capac. p/ 54 disj. DIN, c/barram trif. 100A barra. neutro e terra, fab. em chapa de aço 12 USG com porta, espelho, trinco com fechad ch yale, Ref. QDTN II-54DIN-CEMAR</t>
  </si>
  <si>
    <t>'151905</t>
  </si>
  <si>
    <t>Quadro distrib. energia, embutido ou semi embutido, capac. p/ 44 disj. DIN, c/barram trif. 100A barra. neutro e terra, fab. em chapa de aço 12 USG com porta, espelho, trinco com fechad ch yale, Ref. QDTN II-44DIN-CEMAR ou equiv</t>
  </si>
  <si>
    <t>'151904</t>
  </si>
  <si>
    <t>Quadro distrib. energia, embutido ou semi embutido, capac. p/ 34 disj. DIN, c/barram trif. 100A barra. neutro e terra, fab. em chapa de aço 12 USG com porta, espelho, trinco com fechad ch yale, Ref. QDTN II-34DIN-CEMAR ou equiv</t>
  </si>
  <si>
    <t>'151903</t>
  </si>
  <si>
    <t>Quadro distrib. energia, embutido ou semi embutido, capac. p/ 28 disj. DIN, c/barram trif. 100A barra. neutro e terra, fab. em chapa de aço 12 USG com porta, espelho, trinco com fechad ch yale, Ref. QDTN II-28DIN-CEMAR ou equiv.</t>
  </si>
  <si>
    <t>'151902</t>
  </si>
  <si>
    <t>Quadro distrib. energia, embutido ou semi embutido, capac. p/ 16 disj. DIN, c/barram trif. 100A barra. neutro e terra, fab. em chapa de aço 12 USG com porta, espelho, trinco com fechad ch yale, Ref. QDTN II-16DIN-CEMAR ou equiv.</t>
  </si>
  <si>
    <t>'151901</t>
  </si>
  <si>
    <t>QUADROS DE DISTRIBUIÇÃO COM BARRAMENTO, TRINCO E FECHADURA</t>
  </si>
  <si>
    <t>'1519</t>
  </si>
  <si>
    <t>Ponto padrão de interruptor de 1 tecla intermediário - considerando eletroduto PVC rígido de 3/4" inclusive conexões (3.3m), fio isolado PVC de 2.5mm2 (15.8m) e caixa PVC 4x2" (1 und)</t>
  </si>
  <si>
    <t>'151820</t>
  </si>
  <si>
    <t>Ponto de antena de TV - considerando eletroduto PVC rígido de 3/4" inclusive conexões (3.0m), cabo coaxial 67 Ohms (4.5m) e caixa PVC 4x2" (1 und)</t>
  </si>
  <si>
    <t>'151819</t>
  </si>
  <si>
    <t>Ponto padrão de tomada de piso - considerando eletroduto PVC rígido de 3/4" inclusive conexões (5.0m), fio isolado PVC de 2.5mm2 (18.0m) e caixa alumínio silício 4x4" (1 und)</t>
  </si>
  <si>
    <t>'151817</t>
  </si>
  <si>
    <t>Ponto padrão de interruptor de 3 teclas simples - considerando eletroduto PVC rígido de 3/4" inclusive conexões (4.5m), fio isolado PVC de 2.5mm2 (25.8m) e caixa PVC 4x2" (1 und)</t>
  </si>
  <si>
    <t>'151816</t>
  </si>
  <si>
    <t>Ponto padrão de interruptor para ventilador - considerando eletroduto PVC rígido de 3/4" inclusive conexões (3.3m), fio isolado PVC de 2.5mm2 (12.0m) e caixa PVC 4x2" (1 und)</t>
  </si>
  <si>
    <t>'151815</t>
  </si>
  <si>
    <t>Ponto padrão de poste para iluminação externa - considerando eletroduto PVC rígido de 3/4" inclusive conexões (7.7m) e fio isolado PVC de 2.5mm2 (25.2.0m)</t>
  </si>
  <si>
    <t>'151814</t>
  </si>
  <si>
    <t>Ponto padrão de campainha - considerando eletroduto PVC rígido de 3/4" inclusive conexões (5.0m), fio isolado PVC de 2.5mm2 (12.0m) e caixa PVC 4x2" (1 und)</t>
  </si>
  <si>
    <t>'151813</t>
  </si>
  <si>
    <t>Ponto padrão de interruptor de 2 teclas simples e 1 tomada dois pólos mais terra 10A/250V - considerando eletroduto PVC rígido de 3/4" inclusive conexões (4.5m), fio isolado PVC de 2.5mm2 (22.9m) e caixa PVC 4x2" (1 und)</t>
  </si>
  <si>
    <t>'151812</t>
  </si>
  <si>
    <t>Ponto padrão de interruptor de 1 tecla simples e 1 tomada dois pólos mais terra 10A/250V - considerando eletroduto PVC rígido de 3/4" inclusive conexões (4.5m), fio isolado PVC de 2.5mm2 (19.4m) e caixa PVC 4x2" (1 und)</t>
  </si>
  <si>
    <t>'151811</t>
  </si>
  <si>
    <t>Ponto padrão de interruptor de 1 tecla paralelo - considerando eletroduto PVC rígido de 3/4" inclusive conexões (8.5m), fio isolado PVC de 2.5mm2 (28.8m) e caixa PVC 4x2" (1 und)</t>
  </si>
  <si>
    <t>'151810</t>
  </si>
  <si>
    <t>'151809</t>
  </si>
  <si>
    <t>Ponto padrão de ventilador no teto - considerando eletroduto PVC rígido de 3/4" inclusive conexões (4.5m), fio isolado PVC de 2.5mm2 (21.6m) e caixa PVC 4x4" (1 und)</t>
  </si>
  <si>
    <t>'151807</t>
  </si>
  <si>
    <t>Ponto padrão de tomada para ar refrigerado - considerando eletroduto PVC rígido de 3/4" inclusive conexões (6.0m), fio isolado PVC de 4.0mm2 (21.6m) e caixa PVC 4x2" (1 und)</t>
  </si>
  <si>
    <t>'151806</t>
  </si>
  <si>
    <t>Ponto padrão de tomada para chuveiro elétrico - considerando eletroduto PVC rígido de 3/4" inclusive conexões (9.0m), fio isolado PVC de 6.0mm2 (32.5m) e caixa PVC 4x2" (1 und)</t>
  </si>
  <si>
    <t>'151805</t>
  </si>
  <si>
    <t>'151803</t>
  </si>
  <si>
    <t>Ponto padrão de luz na parede - considerando eletroduto PVC rígido de 3/4" inclusive conexões (4.5m), fio isolado PVC de 2.5mm2 (16.2m) e caixa pvc 4x2" (1 und)</t>
  </si>
  <si>
    <t>'151802</t>
  </si>
  <si>
    <t>'151801</t>
  </si>
  <si>
    <t>PONTOS ELETRICOS REVISAO NR-10</t>
  </si>
  <si>
    <t>'1518</t>
  </si>
  <si>
    <t>Subestação ext. aérea trifás. 225KVA, completa, c/ quadros de medição, transf. a óleo, chave geral trip., poste e acessórios, conf. NOR-TEC-01 da Escelsa, incl. mureta rev. c/ arg. cimento, cal hidrat. CH1 e areia traço 1:0.5:6</t>
  </si>
  <si>
    <t>'151715</t>
  </si>
  <si>
    <t>Subestação ext. aérea trifás. 150KVA, completa, c/ quadros de medição, transf. a óleo, chave geral trip., poste e acessórios, conf. NOR-TEC-01 da Escelsa, incl. mureta rev. c/ arg. cimento, cal hidrat. CH1 e areia traço 1:0.5:6</t>
  </si>
  <si>
    <t>'151714</t>
  </si>
  <si>
    <t>Subestação ext. aérea trifás. 112.5KVA, completa, c/ quadros de medição, transf. a óleo, chave geral trip., poste e acessórios, conf. NOR-TEC-01 da Escelsa, incl. mureta rev. c/ arg. cimento, cal hidrat. CH1 e areia traço 1:0.5:6</t>
  </si>
  <si>
    <t>'151713</t>
  </si>
  <si>
    <t>Subestação ext. aérea trifás. 75KVA, completa, c/ quadros de medição, transf. a óleo, chave geral tripolar, poste e acessórios, conf. NOR-TEC-01 da Escelsa, incl. mureta rev. c/ arg. cimento, cal hidrat. CH1 e areia traço 1:0.5:6</t>
  </si>
  <si>
    <t>'151712</t>
  </si>
  <si>
    <t>Padrão de entrada de energia elétrica, trifásico, entrada subterrânea, a 4 fios, carga instalada em muro de 57001 até 75000W - 220/127V, exclusive derivação de ramal de entrada subterrânea</t>
  </si>
  <si>
    <t>'151711</t>
  </si>
  <si>
    <t>Padrão de entrada de energia elétrica, trifásico, entrada aérea, a 4 fios, carga instalada em muro de 57001 até 75000W - 220/127V</t>
  </si>
  <si>
    <t>'151710</t>
  </si>
  <si>
    <t>Padrão de entrada de energia elétrica, trifásico, entrada subterrânea, a 4 fios, carga instalada em muro de 47001 até 57000W - 220/127V, exclusive derivação de ramal de entrada subterrânea</t>
  </si>
  <si>
    <t>'151709</t>
  </si>
  <si>
    <t>Padrão de entrada de energia elétrica, trifásico, entrada aérea, a 4 fios, carga instalada em muro de 47001 até 57000W - 220/127V</t>
  </si>
  <si>
    <t>'151708</t>
  </si>
  <si>
    <t>Padrão de entrada de energia elétrica, trifásico, entrada subterrânea, a 4 fios, carga instalada em muro de 41001 até 47000W - 220/127V, exclusive derivação de ramal de entrada subterrânea</t>
  </si>
  <si>
    <t>'151707</t>
  </si>
  <si>
    <t>Padrão de entrada de energia elétrica, trifásico, entrada aérea, a 4 fios, carga instalada em muro de 41001 até 47000W - 220/127V</t>
  </si>
  <si>
    <t>'151706</t>
  </si>
  <si>
    <t>Padrão de entrada de energia elétrica, trifásico, entrada aérea, a 4 fios, carga instalada em muro de 34001 até 41000W - 220/127V</t>
  </si>
  <si>
    <t>'151705</t>
  </si>
  <si>
    <t>Padrão de entrada de energia elétrica, trifásico, entrada aérea, a 4 fios, carga instalada em muro de 26001 até 34000W - 220/127V</t>
  </si>
  <si>
    <t>'151704</t>
  </si>
  <si>
    <t>Padrão de entrada de energia elétrica, trifásico, entrada aérea, a 4 fios, carga instalada em muro de 15001 até 26000W - 220/127V</t>
  </si>
  <si>
    <t>'151703</t>
  </si>
  <si>
    <t>Padrão de entrada de energia elétrica, bifásico, entrada aérea, a 3 fios, carga instalada em muro de 9001 até 15000W - 220/127V</t>
  </si>
  <si>
    <t>'151702</t>
  </si>
  <si>
    <t>Padrão de entrada de energia elétrica, monofásico, entrada aérea, a 2 fios, carga instalada em muro de 3500 até 9000W - 220/127V</t>
  </si>
  <si>
    <t>'151701</t>
  </si>
  <si>
    <t>PADRAO DE ENTRADA DE ENERGIA - NORTEC-01 - ESCELSA</t>
  </si>
  <si>
    <t>'1517</t>
  </si>
  <si>
    <t>Abertura e fechamento de rasgos em concreto, para passagem de eletroduto diâm. 2 1/2" a 4"</t>
  </si>
  <si>
    <t>'151606</t>
  </si>
  <si>
    <t>Abertura e fechamento de rasgos em concreto, para passagem de eletroduto diâm. 1 1/4" a 2"</t>
  </si>
  <si>
    <t>'151605</t>
  </si>
  <si>
    <t>Abertura e fechamento de rasgos em concreto, para passagem de eletroduto diâm. 1/2" a 1"</t>
  </si>
  <si>
    <t>'151604</t>
  </si>
  <si>
    <t>Abertura e fechamento de rasgos em alvenaria, para passagem de eletroduto diâm. 2 1/2" a 4"</t>
  </si>
  <si>
    <t>'151603</t>
  </si>
  <si>
    <t>Abertura e fechamento de rasgos em alvenaria, para passagem de eletroduto diâm. 1 1/4"a 2"</t>
  </si>
  <si>
    <t>'151602</t>
  </si>
  <si>
    <t>Abertura e fechamento de rasgos em alvenaria, para passagem de eletrodutos diâm. 1/2" a 1"</t>
  </si>
  <si>
    <t>'151601</t>
  </si>
  <si>
    <t>ABERTURA E FECHAMENTO DE RASGOS (inclusive preparo e aplicação de argamassa)</t>
  </si>
  <si>
    <t>'1516</t>
  </si>
  <si>
    <t>Parafuso de máquina de ferro galvanizado diâmetro 16mm</t>
  </si>
  <si>
    <t>'151513</t>
  </si>
  <si>
    <t>Automático de bóia, 2 funções 25A</t>
  </si>
  <si>
    <t>'151512</t>
  </si>
  <si>
    <t>Bucha e arruela de alumínio fundido diâmetro 80mm (3")</t>
  </si>
  <si>
    <t>'151511</t>
  </si>
  <si>
    <t>Bucha e arruela de alumínio fundido diâmetro 40mm (1 1/2")</t>
  </si>
  <si>
    <t>'151510</t>
  </si>
  <si>
    <t>Bucha e arruela de alumínio fundido diâmetro 25mm (1")</t>
  </si>
  <si>
    <t>'151509</t>
  </si>
  <si>
    <t>Bucha e arruela de alumínio fundido diâmetro 20mm (3/4")</t>
  </si>
  <si>
    <t>'151508</t>
  </si>
  <si>
    <t>Sapatilha</t>
  </si>
  <si>
    <t>'151507</t>
  </si>
  <si>
    <t>'151506</t>
  </si>
  <si>
    <t>Cabeçote de alumínio de 1 1/2"</t>
  </si>
  <si>
    <t>'151504</t>
  </si>
  <si>
    <t>Cabeçote de alumínio de 1 1/4"</t>
  </si>
  <si>
    <t>'151503</t>
  </si>
  <si>
    <t>SERVIÇOS DIVERSOS</t>
  </si>
  <si>
    <t>'1515</t>
  </si>
  <si>
    <t>Cabo paralelo PP de cobre, com isolamento para 1000V, seção 3x4,0mm2</t>
  </si>
  <si>
    <t>'151440</t>
  </si>
  <si>
    <t>Cabo paralelo PP de cobre, com isolamento para 1000V, seção 3x2,5mm2</t>
  </si>
  <si>
    <t>'151439</t>
  </si>
  <si>
    <t>Fio ou cabo paralelo de cobre, com isolamento para 1000V, seção de 2 x 2.5 mm2</t>
  </si>
  <si>
    <t>'151438</t>
  </si>
  <si>
    <t>Cabo de cobre termoplástico, com isolamento para 15KV, seção de 35,0mm2</t>
  </si>
  <si>
    <t>'151434</t>
  </si>
  <si>
    <t>Cabo de cobre termoplástico, com isolamento para 15KV, seção de 25,0mm2</t>
  </si>
  <si>
    <t>'151433</t>
  </si>
  <si>
    <t>Cabo de cobre termoplástico, com isolamento para 1000V, seção de 240,0mm2</t>
  </si>
  <si>
    <t>'151432</t>
  </si>
  <si>
    <t>Cabo de cobre termoplástico, com isolamento para 1000V, seção de 185,0mm2</t>
  </si>
  <si>
    <t>'151431</t>
  </si>
  <si>
    <t>Cabo de cobre termoplástico, com isolamento para 1000V, seção de 150,0mm2</t>
  </si>
  <si>
    <t>'151430</t>
  </si>
  <si>
    <t>Cabo de cobre termoplástico, com isolamento para 1000V, seção de 70,0mm2</t>
  </si>
  <si>
    <t>'151429</t>
  </si>
  <si>
    <t>Cabo de cobre termoplástico, com isolamento para 1000V, seção de 300.0 mm2</t>
  </si>
  <si>
    <t>'151428</t>
  </si>
  <si>
    <t>Cabo de cobre termoplástico, com isolamento para 1000V, seção de 120.0 mm2</t>
  </si>
  <si>
    <t>'151427</t>
  </si>
  <si>
    <t>Cabo de cobre termoplástico, com isolamento para 1000V, seção de 95.0 mm2</t>
  </si>
  <si>
    <t>'151426</t>
  </si>
  <si>
    <t>Cabo de cobre termoplástico, com isolamento para 1000V, seção de 50 mm2</t>
  </si>
  <si>
    <t>'151425</t>
  </si>
  <si>
    <t>Cabo de cobre termoplástico, com isolamento para 1000V, seção de 35.0 mm2</t>
  </si>
  <si>
    <t>'151423</t>
  </si>
  <si>
    <t>Cabo de cobre termoplástico, com isolamento para 1000V, seção de 25.0 mm2</t>
  </si>
  <si>
    <t>'151422</t>
  </si>
  <si>
    <t>Cabo de cobre termoplástico, com isolamento para 1000V, seção de 16 mm2</t>
  </si>
  <si>
    <t>'151421</t>
  </si>
  <si>
    <t>Cabo de cobre termoplástico, com isolamento para 1000V, seção de 10 mm2</t>
  </si>
  <si>
    <t>'151420</t>
  </si>
  <si>
    <t>Cabo de cobre termoplástico, com isolamento para 1000V, seção de 6 mm2</t>
  </si>
  <si>
    <t>'151419</t>
  </si>
  <si>
    <t>Cabo de cobre termoplástico, com isolamento para 1000V, seção de 4.0 mm2</t>
  </si>
  <si>
    <t>'151418</t>
  </si>
  <si>
    <t>Cabo de cobre termoplástico, com isolamento para 1000V, seção de 2.5 mm2</t>
  </si>
  <si>
    <t>'151417</t>
  </si>
  <si>
    <t>Cabo de cobre nú, seção de 10.0 mm2</t>
  </si>
  <si>
    <t>'151414</t>
  </si>
  <si>
    <t>Cabo de cobre nú, seção de 25.0 mm2</t>
  </si>
  <si>
    <t>'151413</t>
  </si>
  <si>
    <t>Cabo de cobre termoplástico, com isolamento para 750V, seção de 25.0 mm2</t>
  </si>
  <si>
    <t>'151407</t>
  </si>
  <si>
    <t>Fio ou cabo de cobre termoplástico, com isolamento para 750V, seção de 16.0 mm2</t>
  </si>
  <si>
    <t>'151406</t>
  </si>
  <si>
    <t>Fio ou cabo de cobre termoplástico, com isolamento para 750V, seção de 10.0 mm2</t>
  </si>
  <si>
    <t>'151405</t>
  </si>
  <si>
    <t>Fio ou cabo de cobre termoplástico, com isolamento para 750V, seção de 6.0 mm2</t>
  </si>
  <si>
    <t>'151404</t>
  </si>
  <si>
    <t>Fio ou cabo de cobre termoplástico, com isolamento para 750V, seção de 4.0 mm2</t>
  </si>
  <si>
    <t>'151403</t>
  </si>
  <si>
    <t>Fio de cobre termoplástico, com isolamento para 750V, seção de 2.5 mm2</t>
  </si>
  <si>
    <t>'151402</t>
  </si>
  <si>
    <t>Fio de cobre termoplástico, com isolamento para 750V, seção de 1.5 mm2</t>
  </si>
  <si>
    <t>'151401</t>
  </si>
  <si>
    <t>FIOS E CABOS</t>
  </si>
  <si>
    <t>'1514</t>
  </si>
  <si>
    <t>Interruptor Diferencial DR 30A a 40A, 30mA, 2 módulos</t>
  </si>
  <si>
    <t>'151351</t>
  </si>
  <si>
    <t>Interruptor Diferencial DR 16A a 25A, 30mA, 2 módulos</t>
  </si>
  <si>
    <t>'151350</t>
  </si>
  <si>
    <t>Fusive NH 125A, tamanho 01</t>
  </si>
  <si>
    <t>'151349</t>
  </si>
  <si>
    <t>Fusive NH 355A, tamanho 02</t>
  </si>
  <si>
    <t>'151348</t>
  </si>
  <si>
    <t>Fusive NH 300A, tamanho 02</t>
  </si>
  <si>
    <t>'151347</t>
  </si>
  <si>
    <t>Fusive NH 250A, tamanho 02</t>
  </si>
  <si>
    <t>'151346</t>
  </si>
  <si>
    <t>Fusive NH 160A, tamanho 01</t>
  </si>
  <si>
    <t>'151345</t>
  </si>
  <si>
    <t>Fusivel NH 100A, tamanho 01</t>
  </si>
  <si>
    <t>'151344</t>
  </si>
  <si>
    <t>Chave blindada tripolar 600V/800A</t>
  </si>
  <si>
    <t>'151343</t>
  </si>
  <si>
    <t>Chave blindada tripolar 600V/400A</t>
  </si>
  <si>
    <t>'151342</t>
  </si>
  <si>
    <t>Chave blindada tripolar 600V/200A</t>
  </si>
  <si>
    <t>'151341</t>
  </si>
  <si>
    <t>Chave blindada tripolar 600V/125A</t>
  </si>
  <si>
    <t>'151340</t>
  </si>
  <si>
    <t>Mini-Disjuntor tripolar 125 A, curva C - 15KA 240VCA (NBR IEC 60947-2), Ref. Siemens, GE, Schneider ou equivalente</t>
  </si>
  <si>
    <t>'151339</t>
  </si>
  <si>
    <t>Mini-Disjuntor monopolar 10 A, curva C - 5KA 220/127VCA (NBR IEC 60947-2), Ref. Siemens, GE, Schneider ou equivalente</t>
  </si>
  <si>
    <t>'151338</t>
  </si>
  <si>
    <t>Dispositivo de proteção contra surto (DPS) bipolar, tensão nominal máxima 275VCA, corente de surto máxima 40KA.</t>
  </si>
  <si>
    <t>'151337</t>
  </si>
  <si>
    <t>Disjuntor DR bipolar 16A a 25A, corrente nominal 30 mA</t>
  </si>
  <si>
    <t>'151336</t>
  </si>
  <si>
    <t>Disjuntor Compacto em caixa moldada tripolar 400 A, 65KA 220/240V / 36KA 380/415V 35KA 440/460V 25KA 600V (NBR IEC 60947-2), Ref. Siemens, GE, Schneider ou equivalente</t>
  </si>
  <si>
    <t>'151335</t>
  </si>
  <si>
    <t>Disjuntor Compacto em caixa moldada tripolar 200 A, 50KA 220/240V / 25KA 380/415V 20KA/440V (NBR IEC 60947-2), Ref. Siemens, GE, Schneider ou equivalente</t>
  </si>
  <si>
    <t>'151334</t>
  </si>
  <si>
    <t>Disjuntor Compacto em caixa moldada tripolar 175 A, 50KA 220/240V / 25KA 380/415V (NBR IEC 60947-2), Ref. Siemens, GE, Schneider ou equivalente</t>
  </si>
  <si>
    <t>'151333</t>
  </si>
  <si>
    <t>Disjuntor caixa moldada termomagnético tripolar 125 A</t>
  </si>
  <si>
    <t>'151332</t>
  </si>
  <si>
    <t>Mini-Disjuntor tripolar 80 A, curva C - 5KA 240VCA (NBR IEC 60947-2), Ref. Siemens, GE, Schneider ou equivalente</t>
  </si>
  <si>
    <t>'151331</t>
  </si>
  <si>
    <t>Mini-Disjuntor tripolar 63 A, curva C - 5KA 220/127VCA (NBR IEC 60947-2), Ref. Siemens, GE, Schneider ou equivalente</t>
  </si>
  <si>
    <t>'151330</t>
  </si>
  <si>
    <t>Mini-Disjuntor tripolar 32 A, curva C - 5KA 220/127VCA (NBR IEC 60947-2), Ref. Siemens, GE, Schneider ou equivalente</t>
  </si>
  <si>
    <t>'151329</t>
  </si>
  <si>
    <t>Mini-Disjuntor tripolar 25 A, curva C - 5KA 220/127VCA (NBR IEC 60947-2), Ref. Siemens, GE, Schneider ou equivalente</t>
  </si>
  <si>
    <t>'151328</t>
  </si>
  <si>
    <t>Mini-Disjuntor tripolar 20 A, curva C - 5KA 220/127VCA (NBR IEC 60947-2), Ref. Siemens, GE, Schneider ou equivalente</t>
  </si>
  <si>
    <t>'151327</t>
  </si>
  <si>
    <t>Mini-Disjuntor bipolar 80 A, curva C - 5KA 240VCA (NBR IEC 60947-2), Ref. Siemens, GE, Schneider ou equivalente</t>
  </si>
  <si>
    <t>'151326</t>
  </si>
  <si>
    <t>Mini-Disjuntor bipolar 70 A, curva C - 5KA 220/127VCA (NBR IEC 60947-2), Ref. Siemens, GE, Schneider ou equivalente</t>
  </si>
  <si>
    <t>'151325</t>
  </si>
  <si>
    <t>Mini-Disjuntor bipolar 63 A, curva C - 5KA 220/127VCA (NBR IEC 60947-2), Ref. Siemens, GE, Schneider ou equivalente</t>
  </si>
  <si>
    <t>'151324</t>
  </si>
  <si>
    <t>Mini-Disjuntor bipolar 40 A, curva C - 5KA 220/127VCA (NBR IEC 60947-2), Ref. Siemens, GE, Schneider ou equivalente</t>
  </si>
  <si>
    <t>'151323</t>
  </si>
  <si>
    <t>Mini-Disjuntor bipolar 32 A, curva C - 5KA 220/127VCA (NBR IEC 60947-2), Ref. Siemens, GE, Schneider ou equivalente</t>
  </si>
  <si>
    <t>'151322</t>
  </si>
  <si>
    <t>Mini-Disjuntor bipolar 25 A, curva C - 5KA 220/127VCA (NBR IEC 60947-2), Ref. Siemens, GE, Schneider ou equivalente</t>
  </si>
  <si>
    <t>'151321</t>
  </si>
  <si>
    <t>Mini-Disjuntor monopolar 80 A, curva C - 10KA 240VCA (NBR IEC 60947-2), Ref. Siemens, GE, Schneider ou equivalente</t>
  </si>
  <si>
    <t>'151320</t>
  </si>
  <si>
    <t>Mini-Disjuntor monopolar 70 A, curva C - 5KA 220/127VCA (NBR IEC 60947-2), Ref. Siemens, GE, Schneider ou equivalente</t>
  </si>
  <si>
    <t>'151319</t>
  </si>
  <si>
    <t>Mini-Disjuntor monopolar 63 A, curva C - 5KA 220/127VCA (NBR IEC 60947-2), Ref. Siemens, GE, Schneider ou equivalente</t>
  </si>
  <si>
    <t>'151318</t>
  </si>
  <si>
    <t>Mini-Disjuntor monopolar 50 A, curva C - 5KA 220/127VCA (NBR IEC 60947-2), Ref. Siemens, GE, Schneider ou equivalente</t>
  </si>
  <si>
    <t>'151317</t>
  </si>
  <si>
    <t>Mini-Disjuntor tripolar 70 A, curva C - 5KA 220/127VCA (NBR IEC 60947-2), Ref. Siemens, GE, Schneider ou equivalente</t>
  </si>
  <si>
    <t>'151316</t>
  </si>
  <si>
    <t>Chave blindada 600V / 160A, com terminais para cabo 70 mm2</t>
  </si>
  <si>
    <t>'151315</t>
  </si>
  <si>
    <t>Disjuntor Compacto em caixa moldada tripolar 100 A, curva C - 15KA 240VCA (NBR IEC 60947-2), Ref. Siemens, GE, Schneider ou equivalente</t>
  </si>
  <si>
    <t>'151314</t>
  </si>
  <si>
    <t>Mini-Disjuntor tripolar 90 A, curva C - 5KA 220/127VCA (NBR IEC 60947-2), Ref. Siemens, GE, Schneider ou equivalente</t>
  </si>
  <si>
    <t>'151313</t>
  </si>
  <si>
    <t>Mini-Disjuntor tripolar 50 A, curva C - 5KA 220/127VCA (NBR IEC 60947-2), Ref. Siemens, GE, Schneider ou equivalente</t>
  </si>
  <si>
    <t>'151311</t>
  </si>
  <si>
    <t>Mini-Disjuntor tripolar 40 A, curva C - 5KA 220/127VCA (NBR IEC 60947-2), Ref. Siemens, GE, Schneider ou equivalente</t>
  </si>
  <si>
    <t>'151310</t>
  </si>
  <si>
    <t>Mini-Disjuntor tripolar 16 A, curva C - 5KA 220/127VCA (NBR IEC 60947-2), Ref. Siemens, GE, Schneider ou equivalente</t>
  </si>
  <si>
    <t>'151309</t>
  </si>
  <si>
    <t>Mini-Disjuntor bipolar 50 A, curva C - 5KA 220/127VCA (NBR IEC 60947-2), Ref. Siemens, GE, Schneider ou equivalente</t>
  </si>
  <si>
    <t>'151308</t>
  </si>
  <si>
    <t>Mini-Disjuntor bipolar 20 A, curva C - 5KA 220/127VCA (NBR IEC 60947-2), Ref. Siemens, GE, Schneider ou equivalente</t>
  </si>
  <si>
    <t>'151307</t>
  </si>
  <si>
    <t>Mini-Disjuntor bipolar 16 A, curva C - 5KA 220/127VCA (NBR IEC 60947-2), Ref. Siemens, GE, Schneider ou equivalente</t>
  </si>
  <si>
    <t>'151306</t>
  </si>
  <si>
    <t>Mini-Disjuntor monopolar 40 A, curva C - 5KA 220/127VCA (NBR IEC 60947-2), Ref. Siemens, GE, Schneider ou equivalente</t>
  </si>
  <si>
    <t>'151305</t>
  </si>
  <si>
    <t>Mini-Disjuntor monopolar 32 A, curva C - 5KA 220/127VCA (NBR IEC 60947-2), Ref. Siemens, GE, Schneider ou equivalente</t>
  </si>
  <si>
    <t>'151304</t>
  </si>
  <si>
    <t>Mini-Disjuntor monopolar 25 A, curva C - 5KA 220/127VCA (NBR IEC 60947-2), Ref. Siemens, GE, Schneider ou equivalente</t>
  </si>
  <si>
    <t>'151303</t>
  </si>
  <si>
    <t>Mini-Disjuntor monopolar 20 A, curva C - 5KA 220/127VCA (NBR IEC 60947-2), Ref. Siemens, GE, Schneider ou equivalente</t>
  </si>
  <si>
    <t>'151302</t>
  </si>
  <si>
    <t>Mini-Disjuntor monopolar 16 A, curva C - 5KA 220/127VCA (NBR IEC 60947-2), Ref. Siemens, GE, Schneider ou equivalente</t>
  </si>
  <si>
    <t>'151301</t>
  </si>
  <si>
    <t>CHAVES, FUSIVEIS E DISJUNTORES</t>
  </si>
  <si>
    <t>'1513</t>
  </si>
  <si>
    <t>Eletroduto PEAD, cor preta, diam. 6", marca ref. Kanaflex ou equivalente</t>
  </si>
  <si>
    <t>'151142</t>
  </si>
  <si>
    <t>Eletroduto PEAD, cor preta, diam. 4", marca ref. Kanaflex ou equivalente</t>
  </si>
  <si>
    <t>'151141</t>
  </si>
  <si>
    <t>Eletroduto PEAD, cor preta, diam. 3", marca ref. Kanaflex ou equivalente</t>
  </si>
  <si>
    <t>'151140</t>
  </si>
  <si>
    <t>Eletroduto PEAD, cor preta, diam. 2", marca ref. Kanaflex ou equivalente</t>
  </si>
  <si>
    <t>'151139</t>
  </si>
  <si>
    <t>Eletroduto PEAD, cor preta, diam. 1.1/4", marca ref. Kanaflex ou equivalente</t>
  </si>
  <si>
    <t>'151138</t>
  </si>
  <si>
    <t>Eletroduto PEAD, cor preta, diam. 1.1/2", marca ref. Kanaflex ou equivalente</t>
  </si>
  <si>
    <t>'151137</t>
  </si>
  <si>
    <t>Eletroduto de PVC rígido roscável, diâm. 6" (164mm), inclusive conexões</t>
  </si>
  <si>
    <t>'151136</t>
  </si>
  <si>
    <t>Eletroduto de PVC rígido roscável, diâm. 4" (110mm), inclusive conexões</t>
  </si>
  <si>
    <t>'151135</t>
  </si>
  <si>
    <t>Eletroduto flexível corrugado 1", marca de referência TIGRE</t>
  </si>
  <si>
    <t>'151133</t>
  </si>
  <si>
    <t>Eletroduto flexível corrugado 3/4" , marca de referência TIGRE</t>
  </si>
  <si>
    <t>'151132</t>
  </si>
  <si>
    <t>Eletroduto de PVC rígido roscável, diâm. 3" (85mm), inclusive conexões</t>
  </si>
  <si>
    <t>'151131</t>
  </si>
  <si>
    <t>Eletroduto de PVC rígido roscável, diâm. 2" (60mm), inclusive conexões</t>
  </si>
  <si>
    <t>'151130</t>
  </si>
  <si>
    <t>Eletroduto de PVC rígido roscável, diâm. 1 1/2" (50mm), inclusive conexões</t>
  </si>
  <si>
    <t>'151129</t>
  </si>
  <si>
    <t>Eletroduto de PVC rígido roscável, diâm. 1 1/4" (40mm), inclusive conexões</t>
  </si>
  <si>
    <t>'151128</t>
  </si>
  <si>
    <t>Eletroduto de PVC rígido roscável, diâm. 1" (32mm), inclusive conexões</t>
  </si>
  <si>
    <t>'151127</t>
  </si>
  <si>
    <t>Eletroduto de PVC rígido roscável, diâm. 3/4" (25mm), inclusive conexões</t>
  </si>
  <si>
    <t>'151126</t>
  </si>
  <si>
    <t>Eletroduto de PVC rígido roscável, diâm. 1/2" (20mm), inclusive conexões</t>
  </si>
  <si>
    <t>'151125</t>
  </si>
  <si>
    <t>ELETRODUTOS E CONEXÕES</t>
  </si>
  <si>
    <t>'1511</t>
  </si>
  <si>
    <t>Caixa de passagem de alvenaria de blocos de concreto 9x19x39cm, dimensões de 1.00x1.00x1.00m, com revestimento interno em chapisco e reboco tampa de concreto esp. 5cm e lastro de brita 5cm</t>
  </si>
  <si>
    <t>'151017</t>
  </si>
  <si>
    <t>Caixa de passagem de alvenaria de blocos de concreto 9x19x39cm, dimensões de 80x80x80m, com revestimento interno em chapisco e reboco tampa de concreto esp. 5cm e lastro de brita 5cm</t>
  </si>
  <si>
    <t>'151016</t>
  </si>
  <si>
    <t>Caixa de inspeção de alvenaria de blocos cerâmicos 10 furos 10x20x20cm dimensões de 30x30x60cm, com revestimento interno em chapisco e reboco, tampa de concreto esp.5cm e lastro de brita 5 cm</t>
  </si>
  <si>
    <t>'151015</t>
  </si>
  <si>
    <t>@(CANCELADA-UTILIZAR SERVIÇO 151002) - Caixa de passagem de alvenaria de blocos cerâmicos 10 furos 10x20x20cm, dimensão de 50x50x50cm, com revestimento interno em chapisco e reboco, tampa de concreto esp. 5cm e lastro de brita 5cm</t>
  </si>
  <si>
    <t>'151004</t>
  </si>
  <si>
    <t>Caixa de passagem de alvenaria de blocos cerâmicos 10 furos 10x20x20cm, dimensão de 30x30x30cm, com revestimento interno em chapisco e reboco, tampa de concreto esp. 5cm e lastro de brita 5cm</t>
  </si>
  <si>
    <t>'151003</t>
  </si>
  <si>
    <t>Caixa de passagem de alvenaria de blocos cerâmicos 10 furos 10x20x20cm dimensões de 50x50x50cm, com revestimento interno em chapisco e reboco, tampa de concreto esp.5cm e lastro de brita 5 cm</t>
  </si>
  <si>
    <t>'151002</t>
  </si>
  <si>
    <t>Caixa de passagem de alvenaria de blocos cerâmicos 10 furos 10x20x20cm dimensões de 25x25x25cm, com revestimento interno em chapisco e reboco, tampa de concreto esp.5cm e lastro de brita 5 cm</t>
  </si>
  <si>
    <t>'151001</t>
  </si>
  <si>
    <t>CAIXAS DE PASSAGEM EMPREGANDO ARGAMASSA DE CIMENTO, CAL E AREIA</t>
  </si>
  <si>
    <t>'1510</t>
  </si>
  <si>
    <t>Soquete para lâmpada fluorescente</t>
  </si>
  <si>
    <t>'150967</t>
  </si>
  <si>
    <t>Lâmpada fluorescente de 20W</t>
  </si>
  <si>
    <t>'150964</t>
  </si>
  <si>
    <t>Arame de aço 14 BWG para guia</t>
  </si>
  <si>
    <t>'150937</t>
  </si>
  <si>
    <t>Lâmpada fluorescente 40 W</t>
  </si>
  <si>
    <t>'150934</t>
  </si>
  <si>
    <t>Receptáculo (bocal) de louça para lâmpada incandescente</t>
  </si>
  <si>
    <t>'150932</t>
  </si>
  <si>
    <t>Fita isolante em rolo de 19mm x 20 m, número 33 Scoth ou equivalente</t>
  </si>
  <si>
    <t>'150918</t>
  </si>
  <si>
    <t>Canaleta sistema X Pial ou equivalente, inclusive conecções, 20x10x2200 mm, cod. 30801</t>
  </si>
  <si>
    <t>'150916</t>
  </si>
  <si>
    <t>Cabeçote de alumínio de 3/4"</t>
  </si>
  <si>
    <t>'150910</t>
  </si>
  <si>
    <t>Arame galvanizado 12 BWG (0.048 kg/m)</t>
  </si>
  <si>
    <t>'150906</t>
  </si>
  <si>
    <t>COMPOSIÇÕES INTERMEDIÁRIAS P/ ELETRICA</t>
  </si>
  <si>
    <t>'1509</t>
  </si>
  <si>
    <t>Suporte de fixação de eletrocalha de 400x100mm, no teto, através de suporte angular (1 und), porca sextavada e arruela 1/4' (4 und), vergalhão rosca total 1/4" (h=60cm), cantoneira ZZ (2 und) e parafuso e bucha S8 (2 und)</t>
  </si>
  <si>
    <t>'150886</t>
  </si>
  <si>
    <t>Suporte de fixação de eletrocalha de 300x100mm, no teto, através de suporte angular (1 und), porca sextavada e arruela 1/4' (4 und) , vergalhão com rosca total 1/4" (h=60cm), cantoneira ZZ (2 und) e parafuso e bucha S8 (2 und)</t>
  </si>
  <si>
    <t>'150885</t>
  </si>
  <si>
    <t>Suporte de fixação de eletrocalha de 200x100mm, no teto, através de gancho vertical (1 und), porca sextavada e arruela 1/4" (4 und), vergalhão rosca total 1/4" (h=60cm), cantoneira ZZ (1 und) e parafuso e bucha S8 (2 und)</t>
  </si>
  <si>
    <t>'150884</t>
  </si>
  <si>
    <t>Suporte de fixação de eletrocalha de 400x100mm, na parede, através de suporte tipo mão francesa reforçada (1 und), parafuso e bucha S8 (2 und)</t>
  </si>
  <si>
    <t>'150883</t>
  </si>
  <si>
    <t>Suporte de fixação de eletrocalha de 300x100mm, na parede, através de suporte tipo mão francesa reforçada (1 und), parafuso e bucha S8 (2 und)</t>
  </si>
  <si>
    <t>'150882</t>
  </si>
  <si>
    <t>Suporte de fixação de eletrocalha de 200x100mm, na parede, através de suporte tipo mão francesa simples (1 und), parafuso e bucha S8 (2und)</t>
  </si>
  <si>
    <t>'150881</t>
  </si>
  <si>
    <t>Suporte de fixação de eletroduto no teto, através de fita metálica perfurada (Walsiwa) ou equiv (1,30m), cursor (1 und), h=60cm, suporte "Y" (1 und), parafuso e bucha S8 (1 und)</t>
  </si>
  <si>
    <t>'150880</t>
  </si>
  <si>
    <t>Curva horizontal 90º para eletrocalha metálica, 300x100mm, galvanizada, ref. MEGA MG 2510</t>
  </si>
  <si>
    <t>'150876</t>
  </si>
  <si>
    <t>Curva horizontal 90º para eletrocalha metálica, 200x100mm, galvanizada, ref. MEGA MG 2510</t>
  </si>
  <si>
    <t>'150875</t>
  </si>
  <si>
    <t>TÊ horizontal 90º para eletrocalha metálica 300x100mm, galvanizada, ref. MEGA MG 2570 ou equivalente</t>
  </si>
  <si>
    <t>'150871</t>
  </si>
  <si>
    <t>TÊ horizontal 90º para eletrocalha metálica 200x100mm, galvanizada, ref. MEGA MG 2570 ou equivalente</t>
  </si>
  <si>
    <t>'150870</t>
  </si>
  <si>
    <t>Junção simples para eletrocalha metálica 300x100mm, galvanizada, ref. Mega MG 2760 ou equivalente</t>
  </si>
  <si>
    <t>'150867</t>
  </si>
  <si>
    <t>Junção simples para eletrocalha metálica 200x100mm, galvanizada, ref. Mega MG 2760 ou equivalente</t>
  </si>
  <si>
    <t>'150866</t>
  </si>
  <si>
    <t>Tampa de encaixe para eletrocalha em chapa de aço galvanizada 18, dim. 400mm</t>
  </si>
  <si>
    <t>'150863</t>
  </si>
  <si>
    <t>Tampa de encaixe para eletrocalha em chapa de aço galvanizada 18, dim. 300mm</t>
  </si>
  <si>
    <t>'150862</t>
  </si>
  <si>
    <t>Tampa de encaixe para eletrocalha em chapa de aço galvanizada 18, dim. 200mm</t>
  </si>
  <si>
    <t>'150861</t>
  </si>
  <si>
    <t>Tampa de encaixe para eletrocalha em chapa de aço galvanizada 18, dim. 150mm</t>
  </si>
  <si>
    <t>'150860</t>
  </si>
  <si>
    <t>Saída horizontal para eletroduto de 2"</t>
  </si>
  <si>
    <t>'150852</t>
  </si>
  <si>
    <t>Saída horizontal para eletroduto de 1"</t>
  </si>
  <si>
    <t>'150851</t>
  </si>
  <si>
    <t>Saída horizontal para eletroduto de 3/4"</t>
  </si>
  <si>
    <t>'150850</t>
  </si>
  <si>
    <t>Redução concêntrica para eletrocalha perfurada, tipo "U", 400x150mm, aba 100</t>
  </si>
  <si>
    <t>'150845</t>
  </si>
  <si>
    <t>Redução concêntrica para eletrocalha perfurada, tipo "U", 300x150mm, aba 100</t>
  </si>
  <si>
    <t>'150844</t>
  </si>
  <si>
    <t>Redução concêntrica para eletrocalha perfurada, tipo "U", 200x150mm, aba 100</t>
  </si>
  <si>
    <t>'150843</t>
  </si>
  <si>
    <t>Eletrocalha perfurada em chapa de aço galvanizado nº16, 400x100mm, sem tampa</t>
  </si>
  <si>
    <t>'150838</t>
  </si>
  <si>
    <t>Eletrocalha perfurada em chapa de aço galvanizado nº16, 300x100mm, sem tampa</t>
  </si>
  <si>
    <t>'150837</t>
  </si>
  <si>
    <t>Eletrocalha perfurada em chapa de aço galvanizado nº16, 200x100mm, sem tampa</t>
  </si>
  <si>
    <t>'150836</t>
  </si>
  <si>
    <t>Eletrocalha perfurada em chapa de aço galvanizado nº16, 150x50mm, sem tampa</t>
  </si>
  <si>
    <t>'150835</t>
  </si>
  <si>
    <t>Canaleta sistema X da Pial ou equivalente, inclusive conexões</t>
  </si>
  <si>
    <t>'150807</t>
  </si>
  <si>
    <t>Eletroduto aparente de PVC rígido roscável diâmetro 1", inclusive abraçadeira de fixação</t>
  </si>
  <si>
    <t>'150806</t>
  </si>
  <si>
    <t>Caixa de ligação de alumínio silício, tipo CONDULETES, sem rosca, no formato X, inclusive tampa com vedação, diâmetro 3/4"</t>
  </si>
  <si>
    <t>'150805</t>
  </si>
  <si>
    <t>Caixa de ligação de alumínio silício, tipo CONDULETES, sem rosca, no formato LR, inclusive tampa com vedação, diâmetro 3/4"</t>
  </si>
  <si>
    <t>'150804</t>
  </si>
  <si>
    <t>Caixa de ligação de alumínio silício, tipo CONDULETES, sem rosca, no formato T, inclusive tampa com vedação, diâmetro 3/4"</t>
  </si>
  <si>
    <t>'150803</t>
  </si>
  <si>
    <t>Caixa de ligação de alumínio silício, tipo CONDULETES,sem rosca, no formato B, inclusive tampa com vedação, diâmetro 3/4"</t>
  </si>
  <si>
    <t>'150802</t>
  </si>
  <si>
    <t>Eletroduto aparente de PVC rígido roscável diâmetro 3/4", inclusive abraçadeira de fixação</t>
  </si>
  <si>
    <t>'150801</t>
  </si>
  <si>
    <t>INSTALAÇÕES APARENTES</t>
  </si>
  <si>
    <t>'1508</t>
  </si>
  <si>
    <t>Envelopamento de concreto simples com consumo mínimo de cimento de 250kg/m3, inclusive escavação para profundidade mínima do eletroduto de 50cm, de 45 x 45 cm, para 3 eletrodutos</t>
  </si>
  <si>
    <t>'150704</t>
  </si>
  <si>
    <t>Envelopamento de concreto simples com consumo mínimo de cimento de 250kg/m3, inclusive escavação para profundidade mínima do eletroduto de 50cm, de 60 x 30 cm, para 3 eletrodutos</t>
  </si>
  <si>
    <t>'150703</t>
  </si>
  <si>
    <t>Envelopamento de concreto simples com consumo mínimo de cimento de 250kg/m3, inclusive escavação para profundidade mínima do eletroduto de 50 cm, de 25 x 30 cm, para 2 eletrodutos</t>
  </si>
  <si>
    <t>'150702</t>
  </si>
  <si>
    <t>Envelopamento de concreto simples com consumo mínimo de cimento de 250kg/m3, inclusive escavação para profundidade mínima do eletroduto de 50 cm, de 25 x 25 cm, para 1 eletroduto</t>
  </si>
  <si>
    <t>'150701</t>
  </si>
  <si>
    <t>ENVELOPAMENTO DE ELETRODUTOS</t>
  </si>
  <si>
    <t>'1507</t>
  </si>
  <si>
    <t>Caixa sextavada em PVC de 3x3x1 1/2", marca de referência Tigreflex</t>
  </si>
  <si>
    <t>'150636</t>
  </si>
  <si>
    <t>Caixa de passagem 400x400x120mm, chapa 18, com tampa parafusada</t>
  </si>
  <si>
    <t>'150635</t>
  </si>
  <si>
    <t>Caixa de passagem 300x300x120mm, chapa 18, com tampa parafusada</t>
  </si>
  <si>
    <t>'150634</t>
  </si>
  <si>
    <t>Caixa de passagem 200x200x100mm, chapa 18, com tampa parafusada</t>
  </si>
  <si>
    <t>'150633</t>
  </si>
  <si>
    <t>Caixa de passagem 150x150x80mm, chapa 18, com tampa parafusada</t>
  </si>
  <si>
    <t>'150632</t>
  </si>
  <si>
    <t>Caixa de embutir marca de referência Tigreflex, 4x4"</t>
  </si>
  <si>
    <t>'150629</t>
  </si>
  <si>
    <t>Caixa de embutir marca de referência Tigreflex, 4x2"</t>
  </si>
  <si>
    <t>'150628</t>
  </si>
  <si>
    <t>Conjunto caixa termoplástica para Medidor Padrão ESCELSA Monofáfico com tampa transparente em policarbonato P-980-009 inclusive caixa para disjuntor monof P-940-003 Padrão Escelsa</t>
  </si>
  <si>
    <t>'150626</t>
  </si>
  <si>
    <t>Caixa de passagem de alvenaria de blocos de concreto 9x19x39cm, dimensões de 50x50x50cm, com revestimento interno em chapisco e reboco, tampa de concreto esp.5cm e lastro de brita 5 cm</t>
  </si>
  <si>
    <t>'150616</t>
  </si>
  <si>
    <t>Caixa de passagem de alvenaria de blocos de concreto 9x19x39cm, dimensões de 40x40x50cm, com revestimento interno em chapisco e reboco, tampa de concreto esp.5cm e lastro de brita 5 cm</t>
  </si>
  <si>
    <t>'150615</t>
  </si>
  <si>
    <t>Caixa de passagem de alvenaria de blocos de concreto 9x19x39cm, dimensões de 30x30x50cm, com revestimento interno em chapisco e reboco, tampa de concreto esp.5cm e lastro de brita 5 cm</t>
  </si>
  <si>
    <t>'150614</t>
  </si>
  <si>
    <t>Caixa de passagem 100x100x80mm, chapa 18, com tampa parafusada</t>
  </si>
  <si>
    <t>'150612</t>
  </si>
  <si>
    <t>Caixa de aterramento de concreto simples, nas dimensões de 30x30x25cm, com revest. int. em chapisco e reboco, tampa de concreto esp.5cm e lastro de brita esp. 5 cm, incl. haste 5/8"x2400mm</t>
  </si>
  <si>
    <t>'150610</t>
  </si>
  <si>
    <t>Caixa para medidor polifásico carga até 41000W inclusive caixa para disjuntor polifásico até 100A</t>
  </si>
  <si>
    <t>'150609</t>
  </si>
  <si>
    <t>CAIXAS DE PASSAGEM</t>
  </si>
  <si>
    <t>'1506</t>
  </si>
  <si>
    <t>Quadro distrib. energia, embutido ou semi embutido, capac. p/ 56 disj. DIN, c/barram trif. 225A barra. neutro e terra, fab. em chapa de aço 12 USG com porta, espelho, trinco com fechad ch</t>
  </si>
  <si>
    <t>'150317</t>
  </si>
  <si>
    <t>Quadro distrib. energia, embutido ou semi embutido, capac. p/ 44 disj. DIN, c/barram trif. 150A barra. neutro e terra, fab. em chapa de aço 12 USG com porta, espelho, trinco com fechad ch yale, Ref. QDETG II-44DIN-CEMAR ou equiv.</t>
  </si>
  <si>
    <t>'150316</t>
  </si>
  <si>
    <t>Quadro distrib. energia, embutido ou semi embutido, capac. p/ 34 disj. DIN, c/barram trif. 150A barra. neutro e terra, fab. em chapa de aço 12 USG com porta, espelho, trinco com fechad ch yale, Ref. QDETG II-34DIN-CEMAR ou equiv.</t>
  </si>
  <si>
    <t>'150315</t>
  </si>
  <si>
    <t>Quadro de distribuição de energia, de embutir, com 6 divisões modulares, com barramento trifásico 100A</t>
  </si>
  <si>
    <t>'150313</t>
  </si>
  <si>
    <t>Quadro de distribuição de energia, de embutir, com 3 divisões modulares, sem barramento</t>
  </si>
  <si>
    <t>'150312</t>
  </si>
  <si>
    <t>Quadro de distribuição de energia, de embutir, com 12 divisões modulares, sem barramento</t>
  </si>
  <si>
    <t>'150311</t>
  </si>
  <si>
    <t>Caixa de distribuição 20x20x15 cm</t>
  </si>
  <si>
    <t>'150310</t>
  </si>
  <si>
    <t>Quadro de distribuição de energia, de embutir, com 32 divisões modulares, com barramento</t>
  </si>
  <si>
    <t>'150309</t>
  </si>
  <si>
    <t>Quadro de distribuição de energia, de embutir, com 24 divisões modulares, com barramento</t>
  </si>
  <si>
    <t>'150308</t>
  </si>
  <si>
    <t>Quadro de distribuição de energia, de embutir, com 18 divisões modulares, com barramento</t>
  </si>
  <si>
    <t>'150307</t>
  </si>
  <si>
    <t>Quadro de distribuição de energia em PVC, de embutir, com 12 divisões modulares com barramento</t>
  </si>
  <si>
    <t>'150306</t>
  </si>
  <si>
    <t>Quadro de distribuição em PVC para 06 circuitos, inclusive 4 disjuntores monopolares de 15A</t>
  </si>
  <si>
    <t>'150302</t>
  </si>
  <si>
    <t>QUADRO DE DISTRIBUIÇÃO</t>
  </si>
  <si>
    <t>'1503</t>
  </si>
  <si>
    <t>Mureta de medição utilizando arg. cimento, cal e areia, dimensões 1500x2200x400mm, revestido com chapisco e reboco, inclusive pintura emassamento, pintura acrílica a três demãos e cobertura em telha cerâmica</t>
  </si>
  <si>
    <t>'150123</t>
  </si>
  <si>
    <t>Mureta de medição utilizando arg. cimento, cal e areia, dimensões 1100x2000x200mm, com pilares e cintas, revestido com chapisco e reboco, inclusive pintura emassamento e pintura acrílica a três demãos, exclusive cobertura</t>
  </si>
  <si>
    <t>'150122</t>
  </si>
  <si>
    <t>PADRÃO DE ENTRADA</t>
  </si>
  <si>
    <t>'1501</t>
  </si>
  <si>
    <t>'15</t>
  </si>
  <si>
    <t>Fornecimento de durepox para reparos (250g)</t>
  </si>
  <si>
    <t>'142304</t>
  </si>
  <si>
    <t>Revisões e reparos em torneiras de bóia</t>
  </si>
  <si>
    <t>'142303</t>
  </si>
  <si>
    <t>'142302</t>
  </si>
  <si>
    <t>Revisões e reparos em torneiras e registros</t>
  </si>
  <si>
    <t>'142301</t>
  </si>
  <si>
    <t>REVISÕES E REPAROS</t>
  </si>
  <si>
    <t>'1423</t>
  </si>
  <si>
    <t>Abertura e fechamento de rasgos em concreto, para passagem de tubulações, diâm. 2 1/2"a 4"</t>
  </si>
  <si>
    <t>'142206</t>
  </si>
  <si>
    <t>Abertura e fechamento de rasgos em concreto, para passagem de tubulações, diâm. 11/4" a 2"</t>
  </si>
  <si>
    <t>'142205</t>
  </si>
  <si>
    <t>Abertura e fechamento de rasgos em concreto, para passagem de tubulações, diâm. 1/2" a 1"</t>
  </si>
  <si>
    <t>'142204</t>
  </si>
  <si>
    <t>Abertura e fechamento de rasgos em alvenaria, para passagem de tubulações, diâm. 21/2 a 4"</t>
  </si>
  <si>
    <t>'142203</t>
  </si>
  <si>
    <t>Abertura e fechamento de rasgos em alvenaria, para passagem de tubulações, diâm. 11/4" a 2"</t>
  </si>
  <si>
    <t>'142202</t>
  </si>
  <si>
    <t>Abertura e fechamento de rasgos em alvenaria, para passagem de tubulações, diâm. 1/2" a 1"</t>
  </si>
  <si>
    <t>'142201</t>
  </si>
  <si>
    <t>'1422</t>
  </si>
  <si>
    <t>Adaptador de PVC com flanges livres para caixa d'água de 32mmx1"</t>
  </si>
  <si>
    <t>'142125</t>
  </si>
  <si>
    <t>Adaptador de PVC com flanges livres para caixa d'água de 25mmx3/4"</t>
  </si>
  <si>
    <t>'142124</t>
  </si>
  <si>
    <t>Adaptador de PVC com flanges livres para caixa d'água de 20mmx1/2"</t>
  </si>
  <si>
    <t>'142123</t>
  </si>
  <si>
    <t>Automático de bóia, duas funções 25A</t>
  </si>
  <si>
    <t>'142122</t>
  </si>
  <si>
    <t>Torneira de bóia de PVC, diâm. 11/4" (32mm)</t>
  </si>
  <si>
    <t>'142121</t>
  </si>
  <si>
    <t>Torneira de bóia de PVC, diâm. 1" (25mm)</t>
  </si>
  <si>
    <t>'142120</t>
  </si>
  <si>
    <t>Torneira de bóia de PVC, diâm. 3/4" (20mm)</t>
  </si>
  <si>
    <t>'142119</t>
  </si>
  <si>
    <t>Engate flexível de PVC para lavatório</t>
  </si>
  <si>
    <t>'142118</t>
  </si>
  <si>
    <t>Tampa para ralo, em aço inox, de 100x100mm</t>
  </si>
  <si>
    <t>'142117</t>
  </si>
  <si>
    <t>Tampa para ralo, em PVC, de 100x100mm</t>
  </si>
  <si>
    <t>'142116</t>
  </si>
  <si>
    <t>Tampa para caixa sifonada, em aço inox, de 150x150mm</t>
  </si>
  <si>
    <t>'142115</t>
  </si>
  <si>
    <t>Tampa para caixa sifonada, em PVC, de 150x150mm</t>
  </si>
  <si>
    <t>'142114</t>
  </si>
  <si>
    <t>Caixa seca em PVC, diâm. 100mm, com grelha e porta grelha quadrados, em aço inox</t>
  </si>
  <si>
    <t>'142112</t>
  </si>
  <si>
    <t>Caixa sifonada em PVC, diâm. 150mm, com grelha e porta grelha quadrados, em aço inox</t>
  </si>
  <si>
    <t>'142111</t>
  </si>
  <si>
    <t>Ralo seco em PVC 100x100mm, com grelha em PVC</t>
  </si>
  <si>
    <t>'142109</t>
  </si>
  <si>
    <t>'142107</t>
  </si>
  <si>
    <t>Sifão em PVC para tanque 2"</t>
  </si>
  <si>
    <t>'142106</t>
  </si>
  <si>
    <t>Sifão em PVC para pia de cozinha ou lavatório 1x11/2"</t>
  </si>
  <si>
    <t>'142104</t>
  </si>
  <si>
    <t>Reparo para válvula de descarga, completo</t>
  </si>
  <si>
    <t>'142103</t>
  </si>
  <si>
    <t>CAIXAS DE PVC / EQUIPAMENTOS</t>
  </si>
  <si>
    <t>'1421</t>
  </si>
  <si>
    <t>Tubo de PVC rígido soldável branco, para esgoto, diâmetro 150mm (6"), inclusive conexões</t>
  </si>
  <si>
    <t>'141910</t>
  </si>
  <si>
    <t>Tubo de PVC rígido soldável branco, para esgoto, diâmetro 100mm (4"), inclusive conexões</t>
  </si>
  <si>
    <t>'141909</t>
  </si>
  <si>
    <t>Tubo de PVC rígido soldável branco, para esgoto, diâmetro 75mm (3"), inclusive conexões</t>
  </si>
  <si>
    <t>'141908</t>
  </si>
  <si>
    <t>Tubo de PVC rígido soldável branco, para esgoto, diâmetro 50mm (2"), inclusive conexões</t>
  </si>
  <si>
    <t>'141907</t>
  </si>
  <si>
    <t>Tubo de PVC rígido soldável branco, para esgoto, diâmetro 40mm (1 1/2"), inclusive conexões</t>
  </si>
  <si>
    <t>'141906</t>
  </si>
  <si>
    <t>REDE DE ESGOTO - TUBOS DE PVC</t>
  </si>
  <si>
    <t>'1419</t>
  </si>
  <si>
    <t>Adaptador de PVC soldável para registro, diâmetro 32mm x 1"</t>
  </si>
  <si>
    <t>'141529</t>
  </si>
  <si>
    <t>Adaptador de PVC soldável com flanges livres para caixa d'água, diâmetro 75mm (2 1/2")</t>
  </si>
  <si>
    <t>'141527</t>
  </si>
  <si>
    <t>Adaptador de PVC soldável com flanges livres para caixa d'água, diâmetro 60mm (2")</t>
  </si>
  <si>
    <t>'141526</t>
  </si>
  <si>
    <t>Adaptador de PVC soldável com flanges livres para caixa d'água, diâmetro 50mm (1 1/2")</t>
  </si>
  <si>
    <t>'141525</t>
  </si>
  <si>
    <t>Adaptador de PVC soldável com flanges livres para caixa d'água, diâmetro 40mm (1 1/4")</t>
  </si>
  <si>
    <t>'141524</t>
  </si>
  <si>
    <t>Adaptador de PVC soldável com flanges livres para caixa d'água, diâmetro 25mm (3/4")</t>
  </si>
  <si>
    <t>'141522</t>
  </si>
  <si>
    <t>REDE DE ÁGUA FRIA - CONEXÕES SOLDÁVEIS DE PVC</t>
  </si>
  <si>
    <t>'1415</t>
  </si>
  <si>
    <t>Tubo de PVC rígido soldável marrom, diâm. 85mm (3"), inclusive conexões</t>
  </si>
  <si>
    <t>'141416</t>
  </si>
  <si>
    <t>Tubo de PVC rígido soldável marrom, diâm. 75mm (21/2"), inclusive conexões</t>
  </si>
  <si>
    <t>'141415</t>
  </si>
  <si>
    <t>Tubo de PVC rígido soldável marrom, diâm. 60mm (2"), inclusive conexões</t>
  </si>
  <si>
    <t>'141414</t>
  </si>
  <si>
    <t>Tubo de PVC rígido soldável marrom, diâm. 50mm (11/2"), inclusive conexões</t>
  </si>
  <si>
    <t>'141413</t>
  </si>
  <si>
    <t>Tubo de PVC rígido soldável marrom, diâm. 40mm (11/4"), inclusive conexões</t>
  </si>
  <si>
    <t>'141412</t>
  </si>
  <si>
    <t>Tubo de PVC rigido soldável marrom, diâm. 32mm (1"), inclusive conexões</t>
  </si>
  <si>
    <t>'141411</t>
  </si>
  <si>
    <t>Tubo de PVC rígido soldável marrom, diâm. 25mm (3/4"), inclusive conexões</t>
  </si>
  <si>
    <t>'141410</t>
  </si>
  <si>
    <t>Tubo de PVC rígido soldável marrom, diâm. 20mm (1/2"), inclusive conexões</t>
  </si>
  <si>
    <t>'141409</t>
  </si>
  <si>
    <t>REDE DE ÁGUA FRIA - TUBOS SOLDÁVEIS DE PVC</t>
  </si>
  <si>
    <t>'1414</t>
  </si>
  <si>
    <t>Tubo de aço galvanizado, inclusive conexões, diâm. 100mm(4")</t>
  </si>
  <si>
    <t>'141218</t>
  </si>
  <si>
    <t>Tubo de aço galvanizado, inclusive conexões, diâm. 80mm (3")</t>
  </si>
  <si>
    <t>'141217</t>
  </si>
  <si>
    <t>Tubo de aço galvanizado, inclusive conexões, diâm. 65mm (21/2")</t>
  </si>
  <si>
    <t>'141216</t>
  </si>
  <si>
    <t>Tubo de aço galvanizado, inclusive conexões, diâm. 50mm (2")</t>
  </si>
  <si>
    <t>'141215</t>
  </si>
  <si>
    <t>Tubo de aço galvanizado, inclusive conexões, diâm. 40mm (11/2")</t>
  </si>
  <si>
    <t>'141214</t>
  </si>
  <si>
    <t>Tubo de aço galvanizado, inclusive conexões, diâm. 32mm (11/4")</t>
  </si>
  <si>
    <t>'141213</t>
  </si>
  <si>
    <t>Tubo de aço galvanizado, inclusive conexões, diâm. 25mm (1")</t>
  </si>
  <si>
    <t>'141212</t>
  </si>
  <si>
    <t>Tubo de aço galvanizado, inclusive conexões, diâm. 20mm (3/4")</t>
  </si>
  <si>
    <t>'141211</t>
  </si>
  <si>
    <t>Tubo de aço galvanizado, inclusive conexões, diâm. 15mm (1/2")</t>
  </si>
  <si>
    <t>'141210</t>
  </si>
  <si>
    <t>REDE DE ÁGUA FRIA - TUBOS METÁLICOS</t>
  </si>
  <si>
    <t>'1412</t>
  </si>
  <si>
    <t>Caixa retentora de mat. sólida em alv. bloco conc.9x19x39cm, dim.60x60cm e Hmáx=1m, c/ tampa de ferro fund., lastro conc. esp.10cm, revest. int. c/ chap. e reb. impermeab., esc. reaterro e parede int. em concreto</t>
  </si>
  <si>
    <t>'141114</t>
  </si>
  <si>
    <t>Caixa de gordura em alv. bloco 9x19x39cm, dim. 60x60cm e Hmáx=1.0m, c/ tampa de ferro fundido, lastro concr. esp. 10cm, revest. intern. c/ chapisco e reboco impermeab., escavação, reaterro e parede int. em concreto</t>
  </si>
  <si>
    <t>'141113</t>
  </si>
  <si>
    <t>Caixa sifonada especial em alv. bloco concr. 9x19x39cm, dim. 60x60cm e Hmáx=1m. c/ tampa em ferro fundido, lastro conc. esp.10cm, revest. int. c/ chap. e reboco imperm., incl. esc, reaterro e curva curta c/ visita e plug pvc 100mm</t>
  </si>
  <si>
    <t>'141112</t>
  </si>
  <si>
    <t>Caixa de areia em alv. de bloco de concreto 9x19x39, dim. 60x60cm e Hmáx=1m, c/ tampa em ferro fundido, lastro de concreto esp. 10cm, revest. int. c/ chapisco e reboco impermeabilizado, incl. escavação e reaterro</t>
  </si>
  <si>
    <t>'141111</t>
  </si>
  <si>
    <t>Caixa de inspeção em alv. bloco concreto 9x19x39cm, dim. 60x60cm e Hmáx=1m, c/ tampa de ferro fundido 40x40cm, lastro de concreto esp.10cm, revest. interno c/ chapisco e reboco impermeabiliz, incl. escavação, reaterro e enchimento</t>
  </si>
  <si>
    <t>'141110</t>
  </si>
  <si>
    <t>Grelha largura 20 cm de ferro redondo de 1/2" a cada 3 cm, contorno com barra de ferro de 3/4" x 1/8" e caixilho de cantoneira de 1" x 3/16"</t>
  </si>
  <si>
    <t>'141109</t>
  </si>
  <si>
    <t>Caixa de gordura especial de alv. bloco concr. 9x19x39cm, dim.60x60cm e Hmáx=1m, com tampa em concr.esp.5cm, lastro concr.esp.10cm, revestida intern. c/ chapisco e reboco impermeab, escavação, reaterro e parede interna em concr.</t>
  </si>
  <si>
    <t>'141108</t>
  </si>
  <si>
    <t>Caixa de gordura simples de alv. bloco concr.9x19x39cm, dim.80x60cm e Hmáx=1m, com tampa em concr.esp.5cm, lastro concr.esp.10cm, revestida intern. c/ chapisco e reboco impermeab, escavação, reaterro e parede interna em concr.</t>
  </si>
  <si>
    <t>'141107</t>
  </si>
  <si>
    <t>Caixas de inspeção de alv. blocos concreto 9x19x39cm, dim.100x60cm e Hmáx = 1m, com tampa de conc. esp. 5cm, lastro de conc. esp. 10cm, revest intern. c/ chapisco e reboco impermeabilizado, incl. escavação, reaterro e enchimento</t>
  </si>
  <si>
    <t>'141106</t>
  </si>
  <si>
    <t>Caixa retentora de matéria sólida de alv. bloco conc.9x19x39cm, dim 60x60cm e Hmáx=1m, c/ tampa conc. esp.5cm, lastro conc. esp.10cm, revest. internamente c/ chap, reb. impermeab., escavação, reaterro e parede int. em concreto</t>
  </si>
  <si>
    <t>'141105</t>
  </si>
  <si>
    <t>Caixa de gordura de alv. bloco concreto 9x19x39cm, dim.60x60cm e Hmáx=1m, com tampa em concreto esp.5cm, lastro concreto esp.10cm, revestida intern. c/ chapisco e reboco impermeab, escavação, reaterro e parede interna em concreto</t>
  </si>
  <si>
    <t>'141104</t>
  </si>
  <si>
    <t>Caixa sifonada especial de alv. bloco conc.9x19x39cm, dim 60x60cm e Hmáx=1m, c/ tampa em concreto esp.5cm, lastro conc.esp.10cm, revest. intern. c/chap. e reb. impermeab. escav, reaterro e curva curta c/ visita e plug em pvc 100mm</t>
  </si>
  <si>
    <t>'141103</t>
  </si>
  <si>
    <t>Caixa de areia de alvenaria de blocos de concreto 9x19x39cm, dim. 60x60cm e Hmáx=1m, c/ tampa em concreto esp. 5cm, lastro concreto esp. 10cm, revestida intern. c/ chapisco e reboco impermeabilizante, incl. escavação e reaterro</t>
  </si>
  <si>
    <t>'141102</t>
  </si>
  <si>
    <t>Caixas de inspeção de alv. blocos concreto 9x19x39cm, dim, 60x60cm e Hmáx = 1m, com tampa de conc. esp. 5cm, lastro de conc. esp. 10cm, revest intern. c/ chapisco e reboco impermeabilizado, incl. escavação, reaterro e enchimento</t>
  </si>
  <si>
    <t>'141101</t>
  </si>
  <si>
    <t>CAIXAS EMPREGANDO ARGAMASSA DE CIMENTO, CAL E AREIA</t>
  </si>
  <si>
    <t>'1411</t>
  </si>
  <si>
    <t>Tubo PVC rígido para esgoto no diâmetro de 75 mm incluindo escavação e aterro com areia</t>
  </si>
  <si>
    <t>'140906</t>
  </si>
  <si>
    <t>Tubo PVC rígido para esgoto no diâmetro de 200mm incluindo escavação e aterro com areia</t>
  </si>
  <si>
    <t>'140905</t>
  </si>
  <si>
    <t>Tubo PVC rígido para esgoto no diâmetro de 150mm incluindo escavação e aterro com areia</t>
  </si>
  <si>
    <t>'140904</t>
  </si>
  <si>
    <t>Tubo PVC rígido para esgoto no diâmetro de 100mm incluindo escavação e aterro com areia</t>
  </si>
  <si>
    <t>'140903</t>
  </si>
  <si>
    <t>Tubos de concreto simples C1, diâmetro 300 mm, com rejuntamento de argamassa de cimento, cal hidratada e areia no traço 1:2:6, incluindo escavação e berço, conforme normas e especificações.</t>
  </si>
  <si>
    <t>'140902</t>
  </si>
  <si>
    <t>Tubos de concreto simples C1, diâmetro 200 mm, com rejuntamento de argamassa de cimento, cal hidratada e areia no traço 1:2:6, incluindo escavação e berço, conf. normas e especificações.</t>
  </si>
  <si>
    <t>'140901</t>
  </si>
  <si>
    <t>TUBULAÇÃO DE LIGAÇÃO DE CAIXAS</t>
  </si>
  <si>
    <t>'1409</t>
  </si>
  <si>
    <t>Ponto p/ válvula (mictório) inclusive válvula com acabamento marca de referência Pressmatic Docol, Mod. 17015106 e tubo de ligação p/mictório antivandalismo Pressmatic Mod. 00132606 marca de ref. Docol ou equivalente</t>
  </si>
  <si>
    <t>'140714</t>
  </si>
  <si>
    <t>Ponto de válvula de descarga, inclusive válvula de descarga de 50mm (1 1/2"), com acabamento para válvula de descarga Benefit, marca de referência Docol ou equivalente Mod. 00184906</t>
  </si>
  <si>
    <t>'140713</t>
  </si>
  <si>
    <t>Ponto de válvula de descarga, inclusive válvula e acabamento anti-vandalismo cromado referência Docol, Fabrimar e Deca</t>
  </si>
  <si>
    <t>'140712</t>
  </si>
  <si>
    <t>Ponto para ralo sifonado, inclusive ralo sifonado 100 x 40 mm c/ grelha em açõ inox</t>
  </si>
  <si>
    <t>'140711</t>
  </si>
  <si>
    <t>Ponto para caixa sifonada, inclusive caixa sifonada pvc 150x150x50mm com grelha em aço inox</t>
  </si>
  <si>
    <t>'140710</t>
  </si>
  <si>
    <t>pt</t>
  </si>
  <si>
    <t>Ponto para ralo seco, inclusive ralo pvc 10 cm com grelha em pvc</t>
  </si>
  <si>
    <t>'140709</t>
  </si>
  <si>
    <t>Ponto para ralo sifonado, inclusive ralo sifonado 100 x 40 mm c/ grelha em pvc</t>
  </si>
  <si>
    <t>'140708</t>
  </si>
  <si>
    <t>Ponto para caixa sifonada, inclusive caixa sifonada pvc 150x150x50mm com grelha em pvc</t>
  </si>
  <si>
    <t>'140707</t>
  </si>
  <si>
    <t>Ponto para esgoto secundário (pia, lavatório, mictório, tanque, bidê, etc...)</t>
  </si>
  <si>
    <t>'140706</t>
  </si>
  <si>
    <t>Ponto para esgoto primário (vaso sanitário)</t>
  </si>
  <si>
    <t>'140705</t>
  </si>
  <si>
    <t>Ponto de válvula de descarga, inclusive válvula (sem acabamento)</t>
  </si>
  <si>
    <t>'140704</t>
  </si>
  <si>
    <t>Ponto de torneira de jardim (para praças)</t>
  </si>
  <si>
    <t>'140703</t>
  </si>
  <si>
    <t>Ponto com registro de pressão (chuveiro, caixa de descarga, etc...)</t>
  </si>
  <si>
    <t>'140702</t>
  </si>
  <si>
    <t>Ponto de água fria (lavatório, tanque, pia de cozinha, etc...)</t>
  </si>
  <si>
    <t>'140701</t>
  </si>
  <si>
    <t>PONTOS HIDRO-SANITÁRIOS</t>
  </si>
  <si>
    <t>'1407</t>
  </si>
  <si>
    <t>Mureta p/ cavalete (Padrão 1B - CESAN) de alv. blocos cerâmicos 10x20x20cm deitados, dimensões 0.80x1.0x0.20m, para instalação de caixa termoplastica, incl revest. em reboco e lastro concreto esp.10cm, exclusive caixa e cavalete</t>
  </si>
  <si>
    <t>'140209</t>
  </si>
  <si>
    <t>Padrão entrada d'água com caixa enterrada para hidrômetro com diâmetro de 1" - padrão 2B da CESAN. Caixa em alvenaria 60x80x40cm e com tampa articulada de ferro fundido, registro e conexões para instalação de hidrômetro. Conferir detalhe</t>
  </si>
  <si>
    <t>'140208</t>
  </si>
  <si>
    <t>Padrão de entrada d'água com caixa termoplástica para hidrômetro de 3/4" - padrão 1B da CESAN. Instalado embutido na alvenaria. Inclusive tubulação, conexões, registro, tubo camisa e caixa com tampa transparente. Conferir detalhe.</t>
  </si>
  <si>
    <t>'140207</t>
  </si>
  <si>
    <t>Padrão de entrada d' água com cavalete de PVC para hidrômetro com diâmetro de 3/4" - padrão 1C da CESAN. Instalado em vão de muro protegido com gradeamento. Inclusive base de concreto magro, tubulação, conexões e registro. Conferir detalhe.</t>
  </si>
  <si>
    <t>'140201</t>
  </si>
  <si>
    <t>ENTRADA DE ÁGUA</t>
  </si>
  <si>
    <t>'1402</t>
  </si>
  <si>
    <t>Filtro anaeróbio de anéis pré-moldados de concreto, diâm. 2.0m, Hútil 2.0m, compl., incl. tampa c/visita 60cm, concreto p/ fundo esp. 10cm, escavação, brita 4 e tubulação de saída esgoto 150mm, conf. proj.</t>
  </si>
  <si>
    <t>'140109</t>
  </si>
  <si>
    <t>Fossa séptica de anéis pré-moldados de concreto, diâmetro 2.00 m, Hútil 2.0m completa, incluindo tampa c/visita de 60cm, concreto p/ fundo esp.10 cm, tubo de limpeza e escavação, conf. detalhe em projeto</t>
  </si>
  <si>
    <t>'140108</t>
  </si>
  <si>
    <t>Filtro anaeróbio de anéis pré-moldados de concreto, diâmetro de 1.20m, altura útil de 1.80m, completo, incl. tampa c/visita de 60 cm, concreto p/fundo esp.10cm e tubulação de saída de esgoto</t>
  </si>
  <si>
    <t>'140103</t>
  </si>
  <si>
    <t>Fossa séptica de anéis pré-moldados de concreto, diâmetro 1.20 m, altura útil de 1.70m, completa, incluindo tampa c/visita de 60cm, concreto p/fundo esp.10 cm, e tubo para ligação ao filtro</t>
  </si>
  <si>
    <t>'140102</t>
  </si>
  <si>
    <t>SUMIDOUROS, FOSSAS SÉPTICAS E FILTROS ANAERÓBIOS</t>
  </si>
  <si>
    <t>'1401</t>
  </si>
  <si>
    <t>INSTALAÇÕES HIDRO-SANITÁRIAS</t>
  </si>
  <si>
    <t>'14</t>
  </si>
  <si>
    <t>Recomposição de piso cimentado, com argamassa de cimento e areia no traço 1:3, com 2 cm de espessura, incl. lastro</t>
  </si>
  <si>
    <t>'130403</t>
  </si>
  <si>
    <t>'1304</t>
  </si>
  <si>
    <t>Soleira de argamassa de alta resistência tipo granilite ou equivalente de qualidade comprovada, largura de 15cm, executado com cimento e granitina grana N.1</t>
  </si>
  <si>
    <t>'130323</t>
  </si>
  <si>
    <t>Rodapé de argamassa de alta resistência tipo granilite ou equivalente de qualidade comprovada, altura de 10 cm e espessura de 10 mm, com cantos boleados, executado com cimento e granitina grana N.1, inclusive polimento</t>
  </si>
  <si>
    <t>'130322</t>
  </si>
  <si>
    <t>Rodapé de granito cinza esp. 2cm, h=7cm, assentado com argamassa de cimento, cal hidratada CH1 e areia no traço 1:0,5:8, incl. rejuntamento com cimento branco</t>
  </si>
  <si>
    <t>'130321</t>
  </si>
  <si>
    <t>Rodapé em cerâmica PEI-3, h = 7cm, assentado com argamassa de cimento, cal e areia, incl. rejuntamento com cimento branco</t>
  </si>
  <si>
    <t>'130320</t>
  </si>
  <si>
    <t>Peitoril de granito cinza polido, 15 cm, esp. 3cm</t>
  </si>
  <si>
    <t>'130317</t>
  </si>
  <si>
    <t>Rodapé de mármore ou granito, assentado com argamassa de cimento, cal hidratada CH1 e areia no traço 1:0,5:8, incl. rejuntamento com cimento branco, h=7cm</t>
  </si>
  <si>
    <t>'130315</t>
  </si>
  <si>
    <t>Soleira de granito cinza, espessura 3 cm e largura de 3 cm, conforme detalhe em projeto</t>
  </si>
  <si>
    <t>'130311</t>
  </si>
  <si>
    <t>Soleira de granito esp. 2 cm e largura de 15 cm</t>
  </si>
  <si>
    <t>'130308</t>
  </si>
  <si>
    <t>Peitoril de mármore branco com largura 40 cm e esp. 3cm</t>
  </si>
  <si>
    <t>'130307</t>
  </si>
  <si>
    <t>Rodapé de madeira de lei 7.0 x 1.5 cm, fixado com parafuso e bucha plástica n° 7</t>
  </si>
  <si>
    <t>'130304</t>
  </si>
  <si>
    <t>Rodapé de cerâmica PEI-3, assentado com argamassa de cimento cola h = 7.0 cm, inclusive rejuntamento com cimento branco</t>
  </si>
  <si>
    <t>'130303</t>
  </si>
  <si>
    <t>Rodapé de argamassa de cimento e areia no traço 1:3, altura de 7 cm e espessura de 2 cm</t>
  </si>
  <si>
    <t>'130301</t>
  </si>
  <si>
    <t>DEGRAUS, RODAPÉS, SOLEIRAS E PEITORIS</t>
  </si>
  <si>
    <t>'1303</t>
  </si>
  <si>
    <t>Assentamento e rejuntamento de piso em porcelanato (dimensões superiores a 30x30cm) utilizando dupla colagem de argamassa colante para porcelanato tipo ACII/ACIII, exclusive fornecimento do porcelanato e do rejunte</t>
  </si>
  <si>
    <t>'130237</t>
  </si>
  <si>
    <t>Piso cerâmico esmaltado, PEI 5, acabamento semibrilho, dim. 45x45cm, ref. de cor CARGO PLUS WHITE Eliane/equiv. assentado com argamassa de cimento colante, inclusive rejuntamento</t>
  </si>
  <si>
    <t>'130236</t>
  </si>
  <si>
    <t>Porcelanato natural, acabamento acetinado, dim. 60x60cm, ref. PLATINA NA Eliane/equiv, utilizando dupla colagem de argamassa colante para porcelanato tipo ACIII e rejunte 1mm para porcelanato</t>
  </si>
  <si>
    <t>'130234</t>
  </si>
  <si>
    <t>Porcelanato polido, acabamento acetinado, dim. 60x60cm, ref. de cor CIMENTO CINZA BOLD Potobello/equiv, utilizando dupla colagem de argamassa colante para porcelanato tipo ACIII e rejunte 1mm para porcelanato</t>
  </si>
  <si>
    <t>'130233</t>
  </si>
  <si>
    <t>Porcelanato polido, acabamento brilhante, dim. 50x50cm, ref. de cor PANNA PLUS PO Eliane/equiv, utilizando dupla colagem de argamassa colante para porcelanato tipo ACIII e rejunte 1mm para porcelanato</t>
  </si>
  <si>
    <t>'130232</t>
  </si>
  <si>
    <t>Piso argamassa alta resistência tipo granilite ou equiv de qualidade comprovada, esp de 10mm, com juntas plástica em quadros de 1m, na cor natural, com acabamento polido mecanizado, inclusive regularização e=3.0cm</t>
  </si>
  <si>
    <t>'130231</t>
  </si>
  <si>
    <t>Piso argamassa alta resistência tipo granilite ou equiv de qualidade comprovada, esp de 10mm, com juntas plástica em quadros de 1m, na cor natural, com acabamento anti-derrapante mecanizado, inclusive regularização e=3.0cm</t>
  </si>
  <si>
    <t>'130230</t>
  </si>
  <si>
    <t>Assentamento e rejuntamento de piso em porcelanato (dimensões superiores a 30x30cm) utilizando dupla colagem de argamassa colante para porcelanato tipo ACIII, exclusive fornecimento do porcelanato e do rejunte</t>
  </si>
  <si>
    <t>'130228</t>
  </si>
  <si>
    <t>Rejuntamento empregando argamassa para rejunte, esp. 5mm</t>
  </si>
  <si>
    <t>'130226</t>
  </si>
  <si>
    <t>Rejuntamento de piso cerâmico, usando cimento branco, para juntas de no máximo 3mm de espessura</t>
  </si>
  <si>
    <t>'130225</t>
  </si>
  <si>
    <t>Assentamento de piso cerâmico, com utilização de cimento colante, excl. rejuntamento e cerâmica</t>
  </si>
  <si>
    <t>'130223</t>
  </si>
  <si>
    <t>Revestimento de piso com placas de borracha plurigoma preto pastilhado ou equivalente, inclusive arremate</t>
  </si>
  <si>
    <t>'130222</t>
  </si>
  <si>
    <t>Piso cerâmico 45x45cm, PEI 5, Cargo Plus Gray, marcas de referência Eliane, Cecrisa ou Portobello, assentado com argamassa de cimento colante, inclusive rejuntamento</t>
  </si>
  <si>
    <t>'130219</t>
  </si>
  <si>
    <t>Fornecimento e instalação de Piso Paviflex dim. 30x30cm, esp. 2mm linha Chroma Concept ref. Fademac ou equivalente</t>
  </si>
  <si>
    <t>'130211</t>
  </si>
  <si>
    <t>Piso cimentado liso com 1.5 cm de espessura, em argamassa de cimento e areia no traço 1:3 e juntas plásticas em quadros de 1 m colorido com corante tipo Xadrez ou equivalente</t>
  </si>
  <si>
    <t>'130210</t>
  </si>
  <si>
    <t>Piso de cimentado camurçado executado com argamassa de cimento e areia no traço 1:3, esp. 3.0cm</t>
  </si>
  <si>
    <t>'130209</t>
  </si>
  <si>
    <t>Junta plástica 17 x 3 mm, para pisos corridos, inclusive fornecimento e colocação</t>
  </si>
  <si>
    <t>'130208</t>
  </si>
  <si>
    <t>Piso de tábuas corridas de Peroba de 15cm sobre caibros de 5x6cm espaçados de 50cm, fixados com argamassa de cimento e areia no traço 1:5</t>
  </si>
  <si>
    <t>'130205</t>
  </si>
  <si>
    <t>Piso cimentado liso com 1.5 cm de espessura, de argamassa de cimento e areia no traço 1:3 e juntas plásticas em quadros de 1 m</t>
  </si>
  <si>
    <t>'130202</t>
  </si>
  <si>
    <t>ACABAMENTOS</t>
  </si>
  <si>
    <t>'1302</t>
  </si>
  <si>
    <t>Lastro impermeabilizado de concreto não estrutural, espessura de 8cm</t>
  </si>
  <si>
    <t>'130113</t>
  </si>
  <si>
    <t>Lastro de concreto não estrutural, espessura de 6 cm</t>
  </si>
  <si>
    <t>'130112</t>
  </si>
  <si>
    <t>Lastro impermeabilizado de concreto não estrutural, espessura de 6 cm</t>
  </si>
  <si>
    <t>'130111</t>
  </si>
  <si>
    <t>Lastro regularizado de concreto não estrutural, espessura de 8 cm</t>
  </si>
  <si>
    <t>'130110</t>
  </si>
  <si>
    <t>Lastro regularizado e impermeabilizado de concreto não estrutural, espessura de 8 cm</t>
  </si>
  <si>
    <t>'130109</t>
  </si>
  <si>
    <t>Regularização de base p/ revestimento cerâmico, com argamassa de cimento e areia no traço 1:5, espessura 5cm</t>
  </si>
  <si>
    <t>'130104</t>
  </si>
  <si>
    <t>Regularização de base p/ revestimento cerâmico, com argamassa de cimento e areia no traço 1:5, espessura 3cm</t>
  </si>
  <si>
    <t>'130103</t>
  </si>
  <si>
    <t>LASTRO DE CONTRAPISO</t>
  </si>
  <si>
    <t>'1301</t>
  </si>
  <si>
    <t>PISOS INTERNOS E EXTERNOS</t>
  </si>
  <si>
    <t>'13</t>
  </si>
  <si>
    <t>Chapisco de argamassa de cimento e areia média ou grossa lavada no traço 1:3, espessura 5mm, com utilização de impermeabilizante</t>
  </si>
  <si>
    <t>'120308</t>
  </si>
  <si>
    <t>Reboco de argamassa de cimento, cal hidratada CH1 e areia média ou grossa lavada no traço 1:0.5:6, com impermeabilizante para revestimentos (caixas, fossas, filtros, cisternas, etc...)</t>
  </si>
  <si>
    <t>'120304</t>
  </si>
  <si>
    <t>Reboco tipo paulista de argamassa de cimento, cal hidratada CH1 e areia média ou grossa lavada no traço 1:0.5:6, espessura 25 mm</t>
  </si>
  <si>
    <t>'120303</t>
  </si>
  <si>
    <t>Reboco de argamassa de cimento, cal hidratada CH1 e areia média ou grossa lavada no traço 1:0.5:6, espessura 5mm</t>
  </si>
  <si>
    <t>'120302</t>
  </si>
  <si>
    <t>Emboço de argamassa de cimento, cal hidratada CH1 e areia média ou grossa lavada no traço 1:0.5:6, espessura 20 mm</t>
  </si>
  <si>
    <t>'120301</t>
  </si>
  <si>
    <t>REVESTIMENTO EMPREGANDO ARGAMASSA DE CIMENTO, CAL E AREIA</t>
  </si>
  <si>
    <t>'1203</t>
  </si>
  <si>
    <t>Cerâmica 10 x 10 cm, ref Camburi branco Eliane, Cecrisa ou Portobello, empregando argamassa colante, inclusive rejuntamento junta plus cinza claro esp. 3 mm</t>
  </si>
  <si>
    <t>'120232</t>
  </si>
  <si>
    <t>Roda parede em granito cinza andorinha 7x2cm, com acabamento abaulado nos dois lados</t>
  </si>
  <si>
    <t>'120227</t>
  </si>
  <si>
    <t>Assentamento de revestimento cerâmico com cimento colante, excl. rejuntamento e cerâmica</t>
  </si>
  <si>
    <t>'120224</t>
  </si>
  <si>
    <t>'120221</t>
  </si>
  <si>
    <t>Cerâmica 10 x 10 cm, marcas de referência Eliane, Cecrisa ou Portobello, nas cores branco ou areia, com rejunte esp. 0.5 cm, empregando argamassa colante</t>
  </si>
  <si>
    <t>'120220</t>
  </si>
  <si>
    <t>Acabamento de perfil "U" em alumínio anodizado fosco 1/2"</t>
  </si>
  <si>
    <t>'120216</t>
  </si>
  <si>
    <t>Acabamento de alumínio com perfil de canto para arremate das paredes</t>
  </si>
  <si>
    <t>'120208</t>
  </si>
  <si>
    <t>Roda-parede de madeira de lei tipo Paraju ou equivalente, de 20 X 1.5cm fixado com parafuso e bucha plástica n° 7</t>
  </si>
  <si>
    <t>'120207</t>
  </si>
  <si>
    <t>Roda-parede de madeira de lei tipo Paraju ou equivalente, de 10 x 2.5cm, fixado com parafuso e bucha plástica n° 8</t>
  </si>
  <si>
    <t>'120205</t>
  </si>
  <si>
    <t>Azulejo branco 15 x 15 cm, juntas a prumo, assentado com argamassa de cimento colante, inclusive rejuntamento com cimento branco, marcas de referência Eliane, Cecrisa ou Portobello</t>
  </si>
  <si>
    <t>'120201</t>
  </si>
  <si>
    <t>'1202</t>
  </si>
  <si>
    <t>Chapisco de argamassa de cimento e areia média ou grossa lavada, no traço 1:3, espessura 5 mm</t>
  </si>
  <si>
    <t>'120101</t>
  </si>
  <si>
    <t>REVESTIMENTO COM ARGAMASSA</t>
  </si>
  <si>
    <t>'1201</t>
  </si>
  <si>
    <t>REVESTIMENTO DE PAREDES</t>
  </si>
  <si>
    <t>'12</t>
  </si>
  <si>
    <t>Recolocação de forro de madeira, com aproveitamento do material</t>
  </si>
  <si>
    <t>'110401</t>
  </si>
  <si>
    <t>'1104</t>
  </si>
  <si>
    <t>Reboco tipo paulista de argamassa de cimento, cal hidratada CH1 e areia lavada traço 1:0.5:6, espessura 25 mm</t>
  </si>
  <si>
    <t>'110302</t>
  </si>
  <si>
    <t>Emboço de argamassa de cimento, cal hidratada CH1 e areia lavada traço 1:0.5:6, espessura 20 mm</t>
  </si>
  <si>
    <t>'110301</t>
  </si>
  <si>
    <t>'1103</t>
  </si>
  <si>
    <t>Forro PVC branco L = 20 cm, frisado, colocado</t>
  </si>
  <si>
    <t>'110210</t>
  </si>
  <si>
    <t>Forro de gesso acabamento tipo liso</t>
  </si>
  <si>
    <t>'110201</t>
  </si>
  <si>
    <t>REBAIXAMENTOS</t>
  </si>
  <si>
    <t>'1102</t>
  </si>
  <si>
    <t>Chapisco com argamassa de cimento e areia média ou grossa lavada no traço 1:3, espessura 5 mm</t>
  </si>
  <si>
    <t>'110101</t>
  </si>
  <si>
    <t>'1101</t>
  </si>
  <si>
    <t>TETOS E FORROS</t>
  </si>
  <si>
    <t>'11</t>
  </si>
  <si>
    <t>Impermeabilização nas seguintes etapas: chapisco traço 1:2 c/ sika 1 prop. 1:10 ou equiv., revest. duplo c/ argamassa de cimento e areia traço 1:3 c/ sika 1 prop. 1:12 ou equivalente, esp. 2x15 mm e acab. argamassa 1:2</t>
  </si>
  <si>
    <t>'100301</t>
  </si>
  <si>
    <t>IMPERMEABILIZAÇÃO DE FOSSAS E FILTROS</t>
  </si>
  <si>
    <t>'1003</t>
  </si>
  <si>
    <t>Índice de imperm.c/ manta asfáltica atendendo NBR 9952, asfalto polimerizado esp.3mm, reforç.c/ filme int. polietileno, regul. base c/ arg.1:4 esp.mín.15mm, proteção mec. arg.1:4 esp.20mm e juntas dilat.</t>
  </si>
  <si>
    <t>'100208</t>
  </si>
  <si>
    <t>Impermeabilização, empregando argamassa de cimento e areia sem peneirar no traço 1:3 com aditivo impermeabilizado tipo sika 1 ou equivalente, espessura de 2 cm</t>
  </si>
  <si>
    <t>'100204</t>
  </si>
  <si>
    <t>Pintura impermeabilizante com igolflex ou equivalente a 3 demãos</t>
  </si>
  <si>
    <t>'100203</t>
  </si>
  <si>
    <t>Impermeabilização com argamassa de igol 2 - marca de referência Sika</t>
  </si>
  <si>
    <t>'100202</t>
  </si>
  <si>
    <t>IMPERMEABILIZAÇÃO CALHAS, LAJES DESCOBERTAS, BALDRAMES, PAREDES E JARDINEIRAS</t>
  </si>
  <si>
    <t>'1002</t>
  </si>
  <si>
    <t>Índice de imperm.c/ manta asfáltica atendendo NBR 9952, asfalto polimérico, esp.4mm reforç.c/ filme int.em polietileno, regul.base c/ arg.1:4 esp.mín.15mm, proteção mec. arg. 1:4 esp.20mm e juntas dilat.</t>
  </si>
  <si>
    <t>'100105</t>
  </si>
  <si>
    <t>Impermeabilização nas seguintes etapas: chapisco traço 1:2 c/ sika 1 ou equivalente, revest. duplo c/ argamassa de cimento e areia traço 1:3 c/ sika 1 ou equivalente, em 2x15 mm e acab. argamassa 1:1</t>
  </si>
  <si>
    <t>'100102</t>
  </si>
  <si>
    <t>IMPERMEABILIZAÇÃO DE CAIXAS DE ÁGUA</t>
  </si>
  <si>
    <t>'1001</t>
  </si>
  <si>
    <t>IMPERMEABILIZAÇÃO</t>
  </si>
  <si>
    <t>'10</t>
  </si>
  <si>
    <t>Limpeza de calhas e coletores (serviço realizado por servente)</t>
  </si>
  <si>
    <t>'090512</t>
  </si>
  <si>
    <t>Tratamento em estrutura de madeira com cupinicida</t>
  </si>
  <si>
    <t>'090511</t>
  </si>
  <si>
    <t>Remoção, lavagem com escova de aço e recolocação de telhas cerâmicas</t>
  </si>
  <si>
    <t>'090509</t>
  </si>
  <si>
    <t>Recolocação de telha ondulada de fibrocimento 6mm, excl. cumeeira</t>
  </si>
  <si>
    <t>'090506</t>
  </si>
  <si>
    <t>Recolocação de estrutura de madeira para telhado com telha ondulada de fibrocimento ou telha ecológica tipo onduline, com pontaletes e caibros, exclusive fornecimento</t>
  </si>
  <si>
    <t>'090502</t>
  </si>
  <si>
    <t>Recolocação de engradamento de madeira para telhado com telha cerâmica, com pontaletes, terças, caibros e ripas, exclusive fornecimento</t>
  </si>
  <si>
    <t>'090501</t>
  </si>
  <si>
    <t>'0905</t>
  </si>
  <si>
    <t>Platibanda de alvenaria de bloco cerâmico 10x20x20cm, assentado com argamassa de cimento, cal hidratada CH1 e areia no traço 1:0,5:8, amarrada com pilaretes em conc. arm. a cada 2m (H=1.0m), excl. revest.</t>
  </si>
  <si>
    <t>'090403</t>
  </si>
  <si>
    <t>PLATIBANDA</t>
  </si>
  <si>
    <t>'0904</t>
  </si>
  <si>
    <t>Rufo de chapa de alumínio esp. 0.5mm, largura de 30cm</t>
  </si>
  <si>
    <t>'090314</t>
  </si>
  <si>
    <t>'090312</t>
  </si>
  <si>
    <t>Calha de concreto armado Fck=15 MPa em "U" nas dimensões de 38 x 56 cm conforme detalhes em projeto</t>
  </si>
  <si>
    <t>'090305</t>
  </si>
  <si>
    <t>Rufo de chapa metálica nº 26 com largura de 30 cm</t>
  </si>
  <si>
    <t>'090302</t>
  </si>
  <si>
    <t>Rufo de concreto armado Fck=15 MPa, nas dimensões de 30x5 cm, moldado "in loco"</t>
  </si>
  <si>
    <t>'090301</t>
  </si>
  <si>
    <t>RUFOS E CALHAS</t>
  </si>
  <si>
    <t>'0903</t>
  </si>
  <si>
    <t>Telha em aço galvalume trapezoidal 40, e=0.50mm, pintura cor branca nas duas faces, inclusive acessório de fixação Ref. Santo André, Eternit, Metform ou equivalente</t>
  </si>
  <si>
    <t>'090228</t>
  </si>
  <si>
    <t>Cobertura em telha ondulada de alumínio, esp. 0.5mm, inclusive acessórios de fixação</t>
  </si>
  <si>
    <t>'090219</t>
  </si>
  <si>
    <t>Cumeeira para cobertura em telhas onduladas de fibrocimento 6.0mm</t>
  </si>
  <si>
    <t>'090216</t>
  </si>
  <si>
    <t>Cumeeira para cobertura em telha cerâmica tipo capa e canal</t>
  </si>
  <si>
    <t>'090215</t>
  </si>
  <si>
    <t>Cobertura nova de telhas cerâmicas tipo capa e canal inclusive cumeeiras (telhas compradas na fábrica, posto obra)</t>
  </si>
  <si>
    <t>'090212</t>
  </si>
  <si>
    <t>Cobertura nova de telhas cerâmicas tipo capa e canal inclusive cumeeira (telhas compradas na praça de Vitória, posto obra) (área de projeção horizontal; incl. 35%)</t>
  </si>
  <si>
    <t>'090211</t>
  </si>
  <si>
    <t>'090206</t>
  </si>
  <si>
    <t>Cobertura nova de telhas onduladas de fibrocimento 8.0mm, inclusive cumeeiras e acessórios de fixação</t>
  </si>
  <si>
    <t>'090203</t>
  </si>
  <si>
    <t>Cobertura nova de telhas onduladas de fibrocimento 6.0mm, inclusive cumeeiras e acessórios de fixação</t>
  </si>
  <si>
    <t>'090202</t>
  </si>
  <si>
    <t>TELHADO</t>
  </si>
  <si>
    <t>'0902</t>
  </si>
  <si>
    <t>Estrutura de madeira de lei Paraju, peroba mica, angelim pedra ou equivalente para telhado de telha cerâmica tipo francesa, com pontaletes, terças, caibros e ripas, inclusive tratamento com cupunicida, exclusive telhas</t>
  </si>
  <si>
    <t>'090105</t>
  </si>
  <si>
    <t>Estrutura de madeira de lei tipo Paraju, peroba mica, angelim pedra ou equivalente para telhado de telhas cerâmicas tipo capa e canal c/ tesouras, pilares, vigas, terças, caibros e ripas, incl. trat. c/cupinicida, exclusive telhas</t>
  </si>
  <si>
    <t>'090104</t>
  </si>
  <si>
    <t>Estrutura de madeira de lei tipo Paraju ou equivalente para cobertura de telha de fibrocimento canalete 49/90, inclusive tratamento com cupinicida, exclusive telhas</t>
  </si>
  <si>
    <t>'090103</t>
  </si>
  <si>
    <t>Estrutura de madeira de lei tipo Paraju, peroba mica, angelim pedra ou equivalente para telhado de telha ondulada de fibrocimento esp. 6mm, com pontaletes e caibros, inclusive tratamento com cupinicida, exclusive telhas</t>
  </si>
  <si>
    <t>'090102</t>
  </si>
  <si>
    <t>Estrutura de madeira de lei tipo Paraju, peroba mica, angelim pedra ou equivalente para telhado de telha cerâmica tipo capa e canal, com pontaletes, terças, caibros e ripas, inclusive tratamento com cupinicida, exclusive telhas</t>
  </si>
  <si>
    <t>'090101</t>
  </si>
  <si>
    <t>ESTRUTURA PARA TELHADO</t>
  </si>
  <si>
    <t>'0901</t>
  </si>
  <si>
    <t>COBERTURA</t>
  </si>
  <si>
    <t>'09</t>
  </si>
  <si>
    <t>Espelho prata esp. 4 mm sobre caixa de compensado colado revestido com fórmica e fixado com parafuso cromado e bucha, dim. 1,80 x 0,40m, conforme detalhe em projeto</t>
  </si>
  <si>
    <t>'080203</t>
  </si>
  <si>
    <t>Espelho espessura 4 mm, incluindo chapa compensada 6mm, moldura de peça de madeira 7x2.5cm fixada com parafuso e bucha conforme detalhe em projeto</t>
  </si>
  <si>
    <t>'080202</t>
  </si>
  <si>
    <t>Espelho para banheiros espessura 4 mm, incluindo chapa compensada 10 mm, moldura de alumínio em perfil L 3/4", fixado com parafusos cromados</t>
  </si>
  <si>
    <t>'080201</t>
  </si>
  <si>
    <t>ESPELHOS</t>
  </si>
  <si>
    <t>'0802</t>
  </si>
  <si>
    <t>Vidro aramado esp. 6mm, colocado</t>
  </si>
  <si>
    <t>'080107</t>
  </si>
  <si>
    <t>Vidro fantasia mini-boreal, com 4 mm de espessura</t>
  </si>
  <si>
    <t>'080103</t>
  </si>
  <si>
    <t>Vidro plano transparente liso, com 4 mm de espessura</t>
  </si>
  <si>
    <t>'080102</t>
  </si>
  <si>
    <t>VIDROS PARA ESQUADRIAS</t>
  </si>
  <si>
    <t>'0801</t>
  </si>
  <si>
    <t>VIDROS E ESPELHOS</t>
  </si>
  <si>
    <t>'08</t>
  </si>
  <si>
    <t>Escovamento com escova de aço em esquadrias de ferro</t>
  </si>
  <si>
    <t>'071801</t>
  </si>
  <si>
    <t>'0718</t>
  </si>
  <si>
    <t>Guichê/gradil em perfil L 1" e perfil T 3/4" em ferro, inclusive pintura em esmalte sintético, marca de referência SUVINIL</t>
  </si>
  <si>
    <t>'071706</t>
  </si>
  <si>
    <t>Porta de abrir tipo veneziana em alumínio anodizado, linha 25, completa, incl. puxador com tranca, caixilho, alizar e contramarco</t>
  </si>
  <si>
    <t>'071704</t>
  </si>
  <si>
    <t>Janela tipo maxim-ar para vidro em alumínio anodizado natural, linha 25, completa, incl. puxador com tranca, caixilho, alizar e contramarco, exclusive vidro</t>
  </si>
  <si>
    <t>'071703</t>
  </si>
  <si>
    <t>Báscula para vidro em alumínio anodizado cor natural, linha 25, completa, com tranca, caixilho, alizar e contramarco, exclusive vidro</t>
  </si>
  <si>
    <t>'071702</t>
  </si>
  <si>
    <t>Janela de correr para vidro em alumínio anodizado cor natural, linha 25, completa, incl. puxador com tranca, alizar, caixilho e contramarco, exclusive vidro</t>
  </si>
  <si>
    <t>'071701</t>
  </si>
  <si>
    <t>ESQUADRIAS METÁLICAS (M2)</t>
  </si>
  <si>
    <t>'0717</t>
  </si>
  <si>
    <t>Portão de ferro de abrir em barra chata, chapa e tubo, inclusive chumbamento</t>
  </si>
  <si>
    <t>'071107</t>
  </si>
  <si>
    <t>Portão de ferro de correr em barra chata, inclusive chumbamento</t>
  </si>
  <si>
    <t>'071106</t>
  </si>
  <si>
    <t>Grade de ferro em barra chata, inclusive chumbamento</t>
  </si>
  <si>
    <t>'071105</t>
  </si>
  <si>
    <t>Portão de ferro de abrir em barra chata, inclusive chumbamento</t>
  </si>
  <si>
    <t>'071104</t>
  </si>
  <si>
    <t>Grade de tela tipo mosquiteiro de arame galvanizado #18, fio 32, inclusive, requadro em cantoneira de ferro 1/8"x1/2"x1/2"</t>
  </si>
  <si>
    <t>'071103</t>
  </si>
  <si>
    <t>Tela de proteção de arame galvanizado 1/2" fio 12, com quadro em tubo de ferro galvanizado 1 1/2" e cantoneira de ferro 1/2" x 1/2" x1/8", conforme detalhe em projeto</t>
  </si>
  <si>
    <t>'071101</t>
  </si>
  <si>
    <t>GRADES E PORTÕES</t>
  </si>
  <si>
    <t>'0711</t>
  </si>
  <si>
    <t>ESQUADRIAS METÁLICAS</t>
  </si>
  <si>
    <t>'07</t>
  </si>
  <si>
    <t>Porta em madeira de lei tipo angelim pedra ou equiv.,esp. 35 mm, maciça c/ friso p/ verniz, padrão SEDU, com visor, inclusive alizares, dobradiças e fechadura de bola ext. em latão cromado LaFonte ou equiv., excl. marco, dimensões: 1.60 x 2.10 m (duas folhas)</t>
  </si>
  <si>
    <t>'062505</t>
  </si>
  <si>
    <t>Porta em madeira de lei tipo angelim pedra ou equiv.,esp. 35 mm, maciça c/ friso p/ verniz, padrão SEDU, com visor, inclusive alizares, dobradiças e fechadura de bola ext. em latão cromado LaFonte ou equiv., excl. marco, dimensões: 0.90 x 2.10 m</t>
  </si>
  <si>
    <t>'062504</t>
  </si>
  <si>
    <t>Porta em madeira de lei tipo angelim pedra ou equiv.,esp. 35 mm, maciça c/ friso p/ verniz, padrão SEDU, com visor, inclusive alizares, dobradiças e fechadura de bola ext. em latão cromado LaFonte ou equiv., excl. marco, dimensões: 0.80 x 2.10 m</t>
  </si>
  <si>
    <t>'062503</t>
  </si>
  <si>
    <t>Porta em madeira de lei tipo angelim pedra ou equiv.,esp. 35 mm, maciça c/ friso p/ verniz, padrão SEDU, com visor, inclusive alizares, dobradiças e fechadura de bola ext. em latão cromado LaFonte ou equiv., excl. marco, dimensões: 0.70 x 2.10 m</t>
  </si>
  <si>
    <t>'062502</t>
  </si>
  <si>
    <t>Porta em madeira de lei tipo angelim pedra ou equiv.,esp. 35 mm, maciça c/ friso p/ verniz, padrão SEDU, com visor, inclusive alizares, dobradiças e fechadura de bola ext. em latão cromado LaFonte ou equiv., excl. marco, dimensões: 0.60 x 2.10 m</t>
  </si>
  <si>
    <t>'062501</t>
  </si>
  <si>
    <t>PORTA EM MADEIRA DE LEI TIPO ANGELIM PEDRA OU EQUIV.,ESP. 35 MM, MACIÇA C/ FRISO P/ VERNIZ, PADRÃO SEDU, COM VISOR, INCLUSIVE ALIZARES, DOBRADIÇAS E FECHADURA DE BOLA EXTERNA, EXCLUSIVE MARCO</t>
  </si>
  <si>
    <t>'0625</t>
  </si>
  <si>
    <t>Porta em madeira de lei com enchimento em madeira de 1ª qualidade, esp. 30mm, para pintura, incl. alizares, dobradiças, fechadura tipo "livre/ocupado" em latão cromado La Fonte ou equiv., excl. marco, nas dimensões: 0.80 x 1.60 m</t>
  </si>
  <si>
    <t>'062302</t>
  </si>
  <si>
    <t>Porta em madeira de lei com enchimento em madeira de 1ª qualidade, esp. 30mm, para pintura, incl. alizares, dobradiças, fechadura tipo "livre/ocupado" em latão cromado La Fonte ou equiv., excl. marco, nas dimensões: 0.60 x 1.60 m</t>
  </si>
  <si>
    <t>'062301</t>
  </si>
  <si>
    <t>PORTA EM MADEIRA DE LEI COM ENCHIMENTO EM MADEIRA DE 1ª QUALIDADE, ESP. 30MM, PARA PINTURA, INCL. ALIZARES, DOBRADIÇAS, FECHADURA TIPO "LIVRE/OCUPADO" EXCLUSIVE MARCO</t>
  </si>
  <si>
    <t>'0623</t>
  </si>
  <si>
    <t>Recolocação de marco em madeira, excl. marco</t>
  </si>
  <si>
    <t>'062212</t>
  </si>
  <si>
    <t>Recolocação de alizar em madeira, excl. alizar</t>
  </si>
  <si>
    <t>'062211</t>
  </si>
  <si>
    <t>Reparo na porta com plaina, incl. retirada e recolocação de folha de porta</t>
  </si>
  <si>
    <t>'062208</t>
  </si>
  <si>
    <t>Substituição de dobradiça 3 x 2 1/2"</t>
  </si>
  <si>
    <t>'062207</t>
  </si>
  <si>
    <t>Substituição de targeta de fio redondo 2"</t>
  </si>
  <si>
    <t>'062206</t>
  </si>
  <si>
    <t>Substituição de targeta tipo livre/ocupado</t>
  </si>
  <si>
    <t>'062205</t>
  </si>
  <si>
    <t>Recolocação de folha de porta em madeira de 1 folha, excl. ferragens, marcos e alizares</t>
  </si>
  <si>
    <t>'062204</t>
  </si>
  <si>
    <t>Substituição de fechadura com maçaneta tipo bola e chave tipo yale</t>
  </si>
  <si>
    <t>'062203</t>
  </si>
  <si>
    <t>Substituição de fechadura com maçaneta tipo alavanca e chave tipo comum</t>
  </si>
  <si>
    <t>'062202</t>
  </si>
  <si>
    <t>Substituição de fechadura com maçaneta tipo alavanca e chave yale</t>
  </si>
  <si>
    <t>'062201</t>
  </si>
  <si>
    <t>'0622</t>
  </si>
  <si>
    <t>Porta em madeira de Lei tipo Angelim Pedra ou equiv. c/ enchimento em madeira de 1ª qualidade esp. 30mm, com visor de vidro, inclusive alizares, dobradiças e fechaduras externas em latão cromado La Fonte/equiv. exclusive marco, nas dimensões: 0.90 x 2.10 m</t>
  </si>
  <si>
    <t>'061903</t>
  </si>
  <si>
    <t>Porta em madeira de Lei tipo Angelim Pedra ou equiv. c/ enchimento em madeira de 1ª qualidade esp. 30mm, com visor de vidro, inclusive alizares, dobradiças e fechaduras externas em latão cromado La Fonte/equiv. exclusive marco, nas dimensões: 0.80 x 2.10 m</t>
  </si>
  <si>
    <t>'061902</t>
  </si>
  <si>
    <t>Porta em madeira de Lei tipo Angelim Pedra ou equiv. c/ enchimento em madeira de 1ª qualidade esp. 30mm, com visor de vidro, inclusive alizares, dobradiças e fechaduras externas em latão cromado La Fonte/equiv. exclusive marco, nas dimensões: 0.70 x 2.10 m</t>
  </si>
  <si>
    <t>'061901</t>
  </si>
  <si>
    <t>PORTA EM MADEIRA DE LEI TIPO ANGELIM PEDRA OU EQUIV. C/ ENCHIMENTO EM MADEIRA DE 1ª QUALIDADE ESP 30MM, COM VISOR DE VIDRO, INCL. ALIZARES, DOBRADIÇAS E FECHADURAS EXT EM LATÃO CROMADO LAFONTE/EQUIV , EXCL. MARCO, NAS DIMENSÕES:</t>
  </si>
  <si>
    <t>'0619</t>
  </si>
  <si>
    <t>Porta em veneziana, em madeira de lei, esp. 30mm, incl. dobradiças, excl. alizar, marco e fechadura, nas dimensões: 0.80 x 2.10 m</t>
  </si>
  <si>
    <t>'061703</t>
  </si>
  <si>
    <t>Porta em veneziana, em madeira de lei, esp. 30mm, incl. dobradiças, excl. alizar, marco e fechadura, nas dimensões: 0.70 x 2.10 m</t>
  </si>
  <si>
    <t>'061702</t>
  </si>
  <si>
    <t>Porta em veneziana, em madeira de lei, esp. 30mm, incl. dobradiças, excl. alizar, marco e fechadura, nas dimensões: 0.60 x 2.10 m</t>
  </si>
  <si>
    <t>'061701</t>
  </si>
  <si>
    <t>PORTA EM VENEZIANA, EM MADEIRA DE LEI, ESP. 30MM, INCL. DOBRADIÇAS, EXCLUSIVE ALIZAR, MARCO E FECHADURA</t>
  </si>
  <si>
    <t>'0617</t>
  </si>
  <si>
    <t>Porta em madeira de lei tipo angelim pedra ou equiv.c/enchimento em madeira 1a.qualidade esp. 30mm p/ pintura, incl. fechadura tipo "livre/ocupado" em latão cromado Lafonte ou equiv. e ferragens p/ fixação em granito, excl. marco, nas dimensões: 0.80 x 1.60 m</t>
  </si>
  <si>
    <t>'061404</t>
  </si>
  <si>
    <t>Porta em madeira de lei tipo angelim pedra ou equiv.c/enchimento em madeira 1a.qualidade esp. 30mm p/ pintura, incl. fechadura tipo "livre/ocupado" em latão cromado Lafonte ou equiv. e ferragens p/ fixação em granito, excl. marco, nas dimensões: 0.60 x 1.60 m</t>
  </si>
  <si>
    <t>'061403</t>
  </si>
  <si>
    <t>Porta em madeira de lei tipo angelim pedra ou equiv.c/enchimento em madeira 1a.qualidade esp. 30mm p/ pintura, incl. fechadura tipo "livre/ocupado" em latão cromado Lafonte ou equiv. e ferragens p/ fixação em granito, excl. marco, nas dimensões: 0.80 x 1.80 m</t>
  </si>
  <si>
    <t>'061402</t>
  </si>
  <si>
    <t>Porta em madeira de lei tipo angelim pedra ou equiv.c/enchimento em madeira 1a.qualidade esp. 30mm p/ pintura, incl. fechadura tipo "livre/ocupado" em latão cromado Lafonte ou equiv. e ferragens p/ fixação em granito, excl. marco, nas dimensões: 0.60 x 1.80 m</t>
  </si>
  <si>
    <t>'061401</t>
  </si>
  <si>
    <t>PORTA EM MADEIRA DE LEI TIPO ANGELIM PEDRA/EQUIV, ESP. 30MM C/ ACAB. LISO P/ PINTURA, INCL. FECHADURA TIPO "LIVRE/OCUPADO" E FERRAGENS P/ FIXAÇÃO EM GRANITO, EXCLUSIVE MARCO</t>
  </si>
  <si>
    <t>'0614</t>
  </si>
  <si>
    <t>Porta em madeira de lei tipo angelim pedra ou equiv.c/enchimento em madeira 1a.qualidade esp. 30mm p/ pintura, inclusive alizares, dobradiças e fechadura externa em latão cromado LaFonte ou equiv., exclusive marco, nas dim.: 0.90 x 2.10 m</t>
  </si>
  <si>
    <t>'061304</t>
  </si>
  <si>
    <t>Porta em madeira de lei tipo angelim pedra ou equiv.c/enchimento em madeira 1a.qualidade esp. 30mm p/ pintura, inclusive alizares, dobradiças e fechadura externa em latão cromado LaFonte ou equiv., exclusive marco, nas dim.: 0.80 x 2.10 m</t>
  </si>
  <si>
    <t>'061303</t>
  </si>
  <si>
    <t>Porta em madeira de lei tipo angelim pedra ou equiv.c/enchimento em madeira 1a.qualidade esp. 30mm p/ pintura, inclusive alizares, dobradiças e fechadura externa em latão cromado LaFonte ou equiv., exclusive marco, nas dim.: 0.70 x 2.10 m</t>
  </si>
  <si>
    <t>'061302</t>
  </si>
  <si>
    <t>Porta em madeira de lei tipo angelim pedra ou equiv.c/enchimento em madeira 1a.qualidade esp. 30mm p/ pintura, inclusive alizares, dobradiças e fechadura externa em latão cromado LaFonte ou equiv., exclusive marco, nas dim.:0.60 x 2.10 m</t>
  </si>
  <si>
    <t>'061301</t>
  </si>
  <si>
    <t>PORTA EM MADEIRA DE LEI TIPO ANGELIM PEDRA OU EQUIV.C/ENCHIMENTO EM MADEIRA 1A.QUALIDADE ESP. 30MM P/ PINTURA, INCLUSIVE ALIZARES, DOBRADIÇAS E FECHADURA EXTERNA, EXCLUSIVE MARCO</t>
  </si>
  <si>
    <t>'0613</t>
  </si>
  <si>
    <t>Dobradiça de latão cromado de 3 x 2 1/2", incl. parafusos, ref. IMAB, STAN, ALIANÇA ou equivalente</t>
  </si>
  <si>
    <t>'061112</t>
  </si>
  <si>
    <t>Fechadura com maçaneta tipo alavanca e chave tipo banheiro, ref. IMAB, STAN, ALIANÇA ou equivalente</t>
  </si>
  <si>
    <t>'061108</t>
  </si>
  <si>
    <t>Fechadura de sobrepor, tipo caixão, com chave comum, ref. IMAB, STAN, ALIANÇA ou equivalente</t>
  </si>
  <si>
    <t>'061107</t>
  </si>
  <si>
    <t>Fechadura com maçaneta tipo bola e chave tipo yale, ref. IMAB, STAN, ALIANÇA ou equivalente</t>
  </si>
  <si>
    <t>'061106</t>
  </si>
  <si>
    <t>Targeta tipo livre/ocupado, ref. IMAB, STAN, ALIANÇA ou equivalente</t>
  </si>
  <si>
    <t>'061104</t>
  </si>
  <si>
    <t>Fechadura com maçaneta tipo alavanca e chave comum para porta interna, ref. IMAB, STAN, ALIANÇA ou equivalente</t>
  </si>
  <si>
    <t>'061103</t>
  </si>
  <si>
    <t>Fechadura com maçaneta tipo alavanca e chave tipo yale, ref. IMAB, STAN, ALIANÇA ou equivalente</t>
  </si>
  <si>
    <t>'061102</t>
  </si>
  <si>
    <t>Targeta fio redondo 3" para travamento de portas, ref. IMAB, STAN, ALIANÇA ou equivalente</t>
  </si>
  <si>
    <t>'061101</t>
  </si>
  <si>
    <t>FERRAGENS</t>
  </si>
  <si>
    <t>'0611</t>
  </si>
  <si>
    <t>Alizar de madeira de lei de 1ª (Peroba, Ipê, Angelim Pedra ou equivalente) 7 x 1,5 cm</t>
  </si>
  <si>
    <t>'060113</t>
  </si>
  <si>
    <t>Caixilho em madeira de lei de 1ª (Peroba, Ipê, Angelim Pedra ou equivalente) de 9 x 3 cm para janela</t>
  </si>
  <si>
    <t>'060112</t>
  </si>
  <si>
    <t>Marco de madeira de lei de 1ª (Peroba, Ipê, Angelim Pedra ou equivalente)com 15 x 3 cm de batente</t>
  </si>
  <si>
    <t>'060110</t>
  </si>
  <si>
    <t>Marco de madeira de lei de 1ª (Peroba, Ipê, Angelim Pedra ou equivalente) com 15 x 3 cm de batente, nas dimensões de 0.90 x 2.10 m</t>
  </si>
  <si>
    <t>'060108</t>
  </si>
  <si>
    <t>Alizar de madeira de lei de 1ª (Peroba, Ipê, Angelim Pedra ou equivalente) de 5 x 1,5 cm</t>
  </si>
  <si>
    <t>'060107</t>
  </si>
  <si>
    <t>Marco de madeira de lei de 1ª (Peroba, Ipê, Angelim Pedra ou equivalente) com 15x3 cm de batente, nas dimensões de 0.80 x 2.10 m</t>
  </si>
  <si>
    <t>'060103</t>
  </si>
  <si>
    <t>Marco de madeira de lei de 1ª (Peroba, Ipê, Angelim Pedra ou equivalente) com 15x3 cm de batente, nas dimensões de 0.70 x 2.10 m</t>
  </si>
  <si>
    <t>'060102</t>
  </si>
  <si>
    <t>Marco de madeira de lei de 1ª (Peroba, Ipê, Angelim Pedra ou equivalente) com 15x3 cm de batente, nas dimensões de 0.60 x 2.10 m</t>
  </si>
  <si>
    <t>'060101</t>
  </si>
  <si>
    <t>MARCOS E ALIZARES</t>
  </si>
  <si>
    <t>'0601</t>
  </si>
  <si>
    <t>ESQUADRIAS DE MADEIRA</t>
  </si>
  <si>
    <t>'06</t>
  </si>
  <si>
    <t>Alvenaria de blocos cerâmicos 10 furos 10x20x20cm, assentados c/argamassa de cimento, cal hidratada CH1 e areia traço 1:0,5:8, juntas 12mm e espessura das paredes, s/revestimento, 20cm (bloco comprado fábrica,posto obra)</t>
  </si>
  <si>
    <t>'050608</t>
  </si>
  <si>
    <t>Alvenaria de blocos cerâmicos 10 furos 10x20x20cm, assentados c/argamassa de cimento, cal hidratada CH1 e areia traço 1:0.5:8, juntas 12mm e espessura das paredes, s/ revestimento, 20cm(bloco comprado praça de Vitória, posto obra)</t>
  </si>
  <si>
    <t>'050607</t>
  </si>
  <si>
    <t>Alvenaria de blocos cerâmicos 10 furos 10x20x20cm, assentados c/argamassa de cimento, cal hidratada CH1 e areia traço 1:0,5:8, esp. das juntas 12mm e esp. das paredes s/revestimento, 10cm (bloco comprado na fábrica, posto obra)</t>
  </si>
  <si>
    <t>'050606</t>
  </si>
  <si>
    <t>Alvenaria de blocos cerâmicos 10 furos 10x20x20cm, assentados c/argamassa de cimento, cal hidratada CH1 e areia traço 1:0,5:8, juntas 12mm e esp. das paredes s/revestimento, 10cm (bloco comprado na praça de Vitória, posto obra)</t>
  </si>
  <si>
    <t>'050605</t>
  </si>
  <si>
    <t>Alvenaria de blocos de concreto 19x19x39cm, c/ resist. mínimo a compres. 2.5 MPa, assent. c/ arg. de cimento, cal hidratada CH1 e areia no traço 1:0.5:8 esp. das juntas 10mm e esp. das paredes, s/ rev. 19cm</t>
  </si>
  <si>
    <t>'050603</t>
  </si>
  <si>
    <t>Alvenaria de blocos de concreto 14x19x39cm, c/ resist. mínimo a compres. 2.5 MPa, assent. c/ arg. de cimento, cal hidratada CH1 e areia no traço 1:0.5:8 esp. das juntas 10mm e esp. das paredes, s/ rev. 14cm</t>
  </si>
  <si>
    <t>'050602</t>
  </si>
  <si>
    <t>Alvenaria de blocos de concreto 9x19x39cm, c/ resist. mínimo a compres. 2.5 MPa, assent. c/ arg. de cimento, cal hidratada CH1 e areia no traço 1:0.5:8 esp. das juntas 10mm e esp. das paredes, s/ rev. 9cm</t>
  </si>
  <si>
    <t>'050601</t>
  </si>
  <si>
    <t>ALVENARIA DE VEDAÇÃO EMPREGANDO ARGAMASSA DE CIMENTO, CAL E AREIA</t>
  </si>
  <si>
    <t>'0506</t>
  </si>
  <si>
    <t>Alvenaria de blocos de concreto estrut. (9x19x39cm) cheios, com resistência mín. compr. 15MPa, assentados c/ arg. de cimento e areia no traço 1:4, esp. juntas 10mm e esp. da parede s/ revest. 9cm</t>
  </si>
  <si>
    <t>'050503</t>
  </si>
  <si>
    <t>Alvenaria de blocos de concreto estrut. (19x19x39cm) cheios, c/ resist. mín. compr. 15MPa, assentados c/ arg. cimento e areia no traço 1:4, esp. juntas de 10mm e esp. da parede s/ revest. 19cm</t>
  </si>
  <si>
    <t>'050502</t>
  </si>
  <si>
    <t>Alvenaria de blocos de concreto estrut. (14x19x39cm) cheios, c/ resist. mín. compr. 15MPa, assentados c/ arg. de cimento e areia no traço 1:4, esp. juntas 10mm e esp. da parede s/ revest. 14cm</t>
  </si>
  <si>
    <t>'050501</t>
  </si>
  <si>
    <t>ALVENARIA ESTRUTURAL</t>
  </si>
  <si>
    <t>'0505</t>
  </si>
  <si>
    <t>Verga/contraverga curva de concreto armado 10 x 5 cm, Fck = 15 MPa, inclusive forma, armação e desforma</t>
  </si>
  <si>
    <t>'050303</t>
  </si>
  <si>
    <t>Verga/contraverga reta de concreto armado 10 x 5 cm, Fck = 15 MPa, inclusive forma, armação e desforma</t>
  </si>
  <si>
    <t>'050301</t>
  </si>
  <si>
    <t>VERGAS/CONTRAVERGA</t>
  </si>
  <si>
    <t>'0503</t>
  </si>
  <si>
    <t>Assentamento de divisória de mármore ou granito com 3 cm de espessura, empregando argamassa de cimento e areia no traço 1:3, exclusive fornecimento da divisória</t>
  </si>
  <si>
    <t>'050208</t>
  </si>
  <si>
    <t>Divisória de granito cinza andorinha com 3 cm de espessura, fixada com cantoneira de ferro cromado</t>
  </si>
  <si>
    <t>'050206</t>
  </si>
  <si>
    <t>Divisória de granito com 3 cm de espessura, assentada com argamassa de cimento e areia no traço 1:3, na cor cinza</t>
  </si>
  <si>
    <t>'050205</t>
  </si>
  <si>
    <t>Fornecimento e instalação de porta para divisória de 80 X 210 cm incluindo dobradiças e fechadura interna</t>
  </si>
  <si>
    <t>'050203</t>
  </si>
  <si>
    <t>Fornecimento e instalação de divisórias novas com acabamento de chapa de fibra de madeira, sistema de montagem simplificado, espessura de 35mm e miolo em colméia no padrão painel/painel</t>
  </si>
  <si>
    <t>'050202</t>
  </si>
  <si>
    <t>PLACAS E PAINÉIS DIVISÓRIOS</t>
  </si>
  <si>
    <t>'0502</t>
  </si>
  <si>
    <t>Cobogó de concreto tipo cruzeta de 20 x 20 x 10 cm, assentado com argamassa de cimento, cal hidratada e areia no traço1:0,5:5, espessura das juntas de 10mm e espessura de parede 10cm</t>
  </si>
  <si>
    <t>'050122</t>
  </si>
  <si>
    <t>Alvenaria em bloco de pedra argamassada com cimento e areia no traço 1:3</t>
  </si>
  <si>
    <t>'050115</t>
  </si>
  <si>
    <t>Cobogó de concreto 40 x 40 x 10 cm, tipo reto, assentados com argamassa de cimento e areia no traço 1:3, espessura das juntas 15 mm</t>
  </si>
  <si>
    <t>'050112</t>
  </si>
  <si>
    <t>ALVENARIA DE VEDAÇÃO</t>
  </si>
  <si>
    <t>'0501</t>
  </si>
  <si>
    <t>PAREDES E PAINÉIS</t>
  </si>
  <si>
    <t>'05</t>
  </si>
  <si>
    <t>Muro de arrimo em Conc. ciclópico 15MPa c/ 30% de pedra de mão, c/ forn., preparo e aplicação de concreto, forma de tábua pinho-reap.5 vezes, exclusive escav. e reaterro, seções tipicas nas dimensões:b=0.40m; B=1.23 e H=2.50m</t>
  </si>
  <si>
    <t>'040904</t>
  </si>
  <si>
    <t>Muro de arrimo em Conc. ciclópico 15MPa c/ 30% de pedra de mão, c/ forn., preparo e aplicação de concreto, forma de tábua pinho-reap.5 vezes, exclusive escav. e reaterro, seções tipicas nas dimensões:b=0.40m; B=1.05m e H=2.00m</t>
  </si>
  <si>
    <t>'040903</t>
  </si>
  <si>
    <t>Muro de arrimo em Conc. ciclópico 15MPa c/ 30% de pedra de mão, c/ forn., preparo e aplicação de concreto, forma de tábua pinho-reap.5 vezes, exclusive escav. e reaterro, seções tipicas nas dimensões:b=0.40m; B=0.90m e H=1,50m</t>
  </si>
  <si>
    <t>'040902</t>
  </si>
  <si>
    <t>Muro de arrimo em Conc. ciclópico 15MPa c/ 30% de pedra de mão, c/ forn., preparo e aplicação de concreto, forma de tábua pinho-reap.5 vezes, exclusive escav. e reaterro, seções tipicas nas dimensões:b=0.40m; B=0.70m e H=1.00m</t>
  </si>
  <si>
    <t>'040901</t>
  </si>
  <si>
    <t>MURO DE ARRIMO (Conc. ciclópico 15MPa c/ 30% de pedra de mão, c/ forn., preparo e aplicação de concreto, forma de tábua pinho-reap.5 vezes, exclusive escav. e reaterro) seções tipicas nas seguintes dimensões:</t>
  </si>
  <si>
    <t>'0409</t>
  </si>
  <si>
    <t>Revestimento externo com argamassa corretiva tipo Sika Monotop 622 BR ou equivalente, esp. 5mm</t>
  </si>
  <si>
    <t>'040818</t>
  </si>
  <si>
    <t>Fornecimento e lançamento de concreto para grouteamento com adição de pedrisco (50% em peso), utilizando Sikagrout ou produto equivalente, exclusive forma</t>
  </si>
  <si>
    <t>'040817</t>
  </si>
  <si>
    <t>Aplicação de Oxiprimer ou equivalente, nas ferragens a serem recuperadas</t>
  </si>
  <si>
    <t>'040816</t>
  </si>
  <si>
    <t>Impermeabilização de estrutura com Sika Top 107 ou equivalente</t>
  </si>
  <si>
    <t>'040813</t>
  </si>
  <si>
    <t>Recomposição de concreto danificado, com utilização de argamassa Sika Grout ou equivalente</t>
  </si>
  <si>
    <t>'040810</t>
  </si>
  <si>
    <t>Recomposição de concreto danificado, com utilização de argamassa Sika Grout ou equivalente (considerando esp. 5cm)</t>
  </si>
  <si>
    <t>'040809</t>
  </si>
  <si>
    <t>Retirada de ferragem corroída</t>
  </si>
  <si>
    <t>'040808</t>
  </si>
  <si>
    <t>Aplicação de Sika Top 108 Armatec ou equivalente, nas ferragens a serem recuperadas</t>
  </si>
  <si>
    <t>'040807</t>
  </si>
  <si>
    <t>Limpeza de aço com lixamento e escovamento com escova de aço, até a completa remoção de partículas soltas, materiais indesejáveis e corrosão</t>
  </si>
  <si>
    <t>'040806</t>
  </si>
  <si>
    <t>Preparação do substrato para reparo em estrutura de concreto por apicoamento manual da superfície</t>
  </si>
  <si>
    <t>'040803</t>
  </si>
  <si>
    <t>Remoção cuidadosa do concreto afetado, através de escarificação (considerando esp. escarificada de 5cm)</t>
  </si>
  <si>
    <t>'040802</t>
  </si>
  <si>
    <t>Remoção cuidadosa do concreto afetado, através de escarificação</t>
  </si>
  <si>
    <t>'040801</t>
  </si>
  <si>
    <t>RECUPERAÇÃO DE ESTRUTURAS</t>
  </si>
  <si>
    <t>'0408</t>
  </si>
  <si>
    <t>Execução de junta de dilatação 2 x 2 cm considerando 1cm de aplicação de isopor e 1cm de aplicação de mastique elástico do tipo sikaflex 1a ou equivalente</t>
  </si>
  <si>
    <t>'040705</t>
  </si>
  <si>
    <t>'0407</t>
  </si>
  <si>
    <t>Laje pré-fabricada treliçada, sobrecarga 300 Kg/m2, vão de 3.5m a 4.3m, capeamento 4cm, esp. 12cm, Fck = 150 Kg/cm2</t>
  </si>
  <si>
    <t>'040602</t>
  </si>
  <si>
    <t>Laje pré-fabricada treliçada para forro simples revestido, vão até 3.5m, capeamento 2cm, esp. 10cm, Fck = 150Kg/cm2</t>
  </si>
  <si>
    <t>'040601</t>
  </si>
  <si>
    <t>LAJES PRÉ-MOLDADAS</t>
  </si>
  <si>
    <t>'0406</t>
  </si>
  <si>
    <t>Fôrma com chapa compensada plastificada esp. 12mm, utização 5 vezes</t>
  </si>
  <si>
    <t>'040405</t>
  </si>
  <si>
    <t>ESTRUTURAS DE CONCRETO APARENTE</t>
  </si>
  <si>
    <t>'0404</t>
  </si>
  <si>
    <t>Forma de chapas madeira compensada resinada, esp. 12mm, levando-se em conta a utilização 3 vezes, reforçadas com sarrafos de madeira de 2.5 x 10.0cm (incl material, corte, montagem, escoras em eucalipto e desforma)</t>
  </si>
  <si>
    <t>'040339</t>
  </si>
  <si>
    <t>Fôrma em chapa de madeira compensada plastificada 12mm para estrutura em geral, 5 reaproveitamentos, reforçada com sarrafos de madeira 2.5x10cm (incl material, corte, montagem, escoras em eucalipto e desforma)</t>
  </si>
  <si>
    <t>'040337</t>
  </si>
  <si>
    <t>Fornecimento, dobragem e colocação em fôrma, de armadura CA-60 B fina, diâmetro de 4.0 a 7.0mm</t>
  </si>
  <si>
    <t>'040333</t>
  </si>
  <si>
    <t>Fornecimento, dobragem e colocação em fôrma, de armadura CA-50 A grossa, diâmetro de 12.5 a 25.0mm</t>
  </si>
  <si>
    <t>'040332</t>
  </si>
  <si>
    <t>Fornecimento e aplicação de concreto USINADO Fck=30 MPa - considerando BOMBEAMENTO (5% de perdas já incluído no custo) (6% de taxa p/ concr. bombeavel)</t>
  </si>
  <si>
    <t>'040331</t>
  </si>
  <si>
    <t>Fornecimento e aplicação de concreto USINADO Fck=25 MPa - considerando BOMBEAMENTO (5% de perdas já incluído no custo) (6% de taxa p/concr.bombeavel)</t>
  </si>
  <si>
    <t>'040330</t>
  </si>
  <si>
    <t>Fornecimento e aplicação de concreto USINADO Fck=20 MPa - considerando BOMBEAMENTO (5% de perdas já incluído no custo) (6% de taxa p/concr.bombeavel)</t>
  </si>
  <si>
    <t>'040329</t>
  </si>
  <si>
    <t>Fornecimento, dobragem e colocação em fôrma, de armadura CA-50 A média, diâmetro de 6.3 a 10.0 mm</t>
  </si>
  <si>
    <t>'040328</t>
  </si>
  <si>
    <t>Fornecimento, preparo e aplicação de concreto Fck=25 MPa (brita 1 e 2) - (5% de perdas já incluído no custo)</t>
  </si>
  <si>
    <t>'040324</t>
  </si>
  <si>
    <t>Fornecimento, preparo e aplicação de concreto Fck=20 MPa (brita 1 e 2) - (5% de perdas já incluído no custo)</t>
  </si>
  <si>
    <t>'040322</t>
  </si>
  <si>
    <t>Fornecimento, preparo e aplicação de concreto Fck=15 MPa (brita 1 e 2) - (5% de perdas já incluído no custo)</t>
  </si>
  <si>
    <t>'040320</t>
  </si>
  <si>
    <t>Fornecimento, preparo e aplicação de concreto Fck = 30 MPa (com brita 1 e 2) - (5% de perdas já incluído no custo)</t>
  </si>
  <si>
    <t>'040315</t>
  </si>
  <si>
    <t>SUPER-ESTRUTURA</t>
  </si>
  <si>
    <t>'0403</t>
  </si>
  <si>
    <t>Fornecimento e aplicação de concreto USINADO Fck=30 MPa - considerando lançamento MANUAL para INFRA-ESTRUTURA (5% de perdas já incluído no custo)</t>
  </si>
  <si>
    <t>'040253</t>
  </si>
  <si>
    <t>Fôrma de tábua de madeira de 2.5x30.0cm, levando-se em conta utilização 3 vezes (incluindo o material, corte, montagem, escoramento e desforma)</t>
  </si>
  <si>
    <t>'040250</t>
  </si>
  <si>
    <t>Fôrma de tábua de madeira de 2.5x30.0cm, levando-se em conta utilização 1 vez (incluindo o material, corte, montagem, escoramento e desforma)</t>
  </si>
  <si>
    <t>'040249</t>
  </si>
  <si>
    <t>'040246</t>
  </si>
  <si>
    <t>Fornecimento, dobragem e colocação em fôrma, de armadura CA-50 A grossa diâmetro de 12.5 a 25.0 mm (1/2 a 1")</t>
  </si>
  <si>
    <t>'040245</t>
  </si>
  <si>
    <t>'040243</t>
  </si>
  <si>
    <t>Fornecimento e aplicação de concreto USINADO Fck=25 MPa - considerando lançamento MANUAL para INFRA-ESTRUTURA (5% de perdas já incluído no custo)</t>
  </si>
  <si>
    <t>'040240</t>
  </si>
  <si>
    <t>Fornecimento e aplicação de concreto USINADO Fck=20 MPa - considerando lançamento MANUAL para INFRA-ESTRUTURA (5% de perdas já incluído no custo)</t>
  </si>
  <si>
    <t>'040239</t>
  </si>
  <si>
    <t>Fôrma de chapa compensada resinada 12mm, levando-se em conta a utilização 3 vezes (incluido o material, corte, montagem, escoramento e desfôrma)</t>
  </si>
  <si>
    <t>'040238</t>
  </si>
  <si>
    <t>'040237</t>
  </si>
  <si>
    <t>'040235</t>
  </si>
  <si>
    <t>'040233</t>
  </si>
  <si>
    <t>Fornecimento, preparo e aplicação de concreto magro com consumo mínimo de cimento de 250 kg/m3 (brita 1 e 2) - (5% de perdas já incluído no custo)</t>
  </si>
  <si>
    <t>'040231</t>
  </si>
  <si>
    <t>'040224</t>
  </si>
  <si>
    <t>Fôrma de tábua de madeira de 2.5 x 30.0 cm para fundações, levando-se em conta a utilização 5 vezes (incluido o material, corte, montagem, escoramento e desforma)</t>
  </si>
  <si>
    <t>'040206</t>
  </si>
  <si>
    <t>Fornecimento, preparo e aplicação de concreto ciclópico Fck=15MPa com 30% de pedra de mão</t>
  </si>
  <si>
    <t>'040202</t>
  </si>
  <si>
    <t>INFRA-ESTRUTURA (FUNDAÇÃO)</t>
  </si>
  <si>
    <t>'0402</t>
  </si>
  <si>
    <t>ESTRUTURAS</t>
  </si>
  <si>
    <t>'04</t>
  </si>
  <si>
    <t>Transporte de material encosta abaixo, serviço inteiramente manual, a 10m de distância, considerados ao longo da encosta, inclusive carga e descarga (txdam)</t>
  </si>
  <si>
    <t>'030306</t>
  </si>
  <si>
    <t>Transporte de material encosta acima, serviço inteiramente manual, a 10m de distância, considerados ao longo da encosta, inclusive carga e descarga (txdam)</t>
  </si>
  <si>
    <t>'030305</t>
  </si>
  <si>
    <t>'030304</t>
  </si>
  <si>
    <t>TRANSPORTES</t>
  </si>
  <si>
    <t>'0303</t>
  </si>
  <si>
    <t>Reaterro de valas, exclusive compactação</t>
  </si>
  <si>
    <t>'030211</t>
  </si>
  <si>
    <t>Aterro compactado utilizando compactador de placa vibratória com reaproveitamento do material</t>
  </si>
  <si>
    <t>'030210</t>
  </si>
  <si>
    <t>Aterro com areia em áreas de calçada, inclusive fornecimento e adensamento</t>
  </si>
  <si>
    <t>'030209</t>
  </si>
  <si>
    <t>Aterro manual para regularização do terreno em argila, inclusive adensamento manual e fornecimento do material (máximo de 100m3)</t>
  </si>
  <si>
    <t>'030208</t>
  </si>
  <si>
    <t>Aterro manual para regularização do terreno em areia, inclusive adensamento hidráulico e fornecimento do material (máximo de 100m3)</t>
  </si>
  <si>
    <t>'030206</t>
  </si>
  <si>
    <t>Lastro de areia</t>
  </si>
  <si>
    <t>'030204</t>
  </si>
  <si>
    <t>Lastro de brita 3 e 4, apiloado manualmente</t>
  </si>
  <si>
    <t>'030203</t>
  </si>
  <si>
    <t>Material para aterro - areia limpa (fornecimento já considerado 15% de empolamento)</t>
  </si>
  <si>
    <t>'030202</t>
  </si>
  <si>
    <t>Reaterro apiloado de cavas de fundação, em camadas de 20 cm</t>
  </si>
  <si>
    <t>'030201</t>
  </si>
  <si>
    <t>REATERRO E COMPACTAÇÃO</t>
  </si>
  <si>
    <t>'0302</t>
  </si>
  <si>
    <t>Apiloamento do fundo de vala com maço de 30 a 60kg</t>
  </si>
  <si>
    <t>'030119</t>
  </si>
  <si>
    <t>Escavação mecânica em material de 2a. categoria</t>
  </si>
  <si>
    <t>'030104</t>
  </si>
  <si>
    <t>Escavação mecânica em material de 1a. categoria</t>
  </si>
  <si>
    <t>'030103</t>
  </si>
  <si>
    <t>Escavação manual em material de 2a. categoria, até 1.50 m de profundidade</t>
  </si>
  <si>
    <t>'030102</t>
  </si>
  <si>
    <t>Escavação manual em material de 1a. categoria, até 1.50 m de profundidade</t>
  </si>
  <si>
    <t>'030101</t>
  </si>
  <si>
    <t>ESCAVAÇÕES</t>
  </si>
  <si>
    <t>'0301</t>
  </si>
  <si>
    <t>MOVIMENTO DE TERRA</t>
  </si>
  <si>
    <t>'03</t>
  </si>
  <si>
    <t>Rede de água, com padrão de entrada d'água diâm. 3/4", conf. espec. CESAN, incl. tubos e conexões para alimentação, distribuição, extravasor e limpeza, cons. o padrão a 25m, conf. projeto (2 utilizações)</t>
  </si>
  <si>
    <t>'020812</t>
  </si>
  <si>
    <t>Reservatório de poliestileno de 1000 L, inclusive suporte em madeira de 7x12cm e 5x7cm, elevado de 4m, conforme projeto (2 utilizações)</t>
  </si>
  <si>
    <t>'020811</t>
  </si>
  <si>
    <t>Reservatório de poliestileno de 500 L, incl. suporte em madeira de 7x12cm e 5x7cm, elevado de 4m, conforme projeto (2 utilizações)</t>
  </si>
  <si>
    <t>'020810</t>
  </si>
  <si>
    <t>Galpão para corte e armação com área de 6.00m2, de peças de madeira 8x8cm e contraventamento de 5x7cm, cobertura de telhas de fibroc. de 6mm, inclusive ponto e cabo de alimentação da máquina, conf. projeto (2 utilizações)</t>
  </si>
  <si>
    <t>'020809</t>
  </si>
  <si>
    <t>Galpão para serraria e carpintaria área 12.00m2, em peças de madeira 8x8cm e contraventamento de 5x7cm, cobertura de telhas de fibroc. de 6mm, inclusive ponto e cabo de alimentação da máquina, conf. projeto (2 utilizações)</t>
  </si>
  <si>
    <t>'020808</t>
  </si>
  <si>
    <t>Unidade de sanitário e vestiário de 40 a 60 func. área 33.90m2, paredes de chapa compens. 12mm e pontalete 8x8cm, piso cimentado, cobert. telha fibroc. 6mm, incl. inst. de luz e cx. de inspeção, conf. projeto (2 utilizações)</t>
  </si>
  <si>
    <t>'020807</t>
  </si>
  <si>
    <t>Unidade de sanitário e vestiário de 20 a 40 func. área 25.40m2, paredes de chapa compens. 12mm e pontalete 8x8cm, piso cimentado, cobert. telha fibroc. 6mm, incl. inst. de luz e cx. de inspeção, conf. projeto (2 utilizações)</t>
  </si>
  <si>
    <t>'020806</t>
  </si>
  <si>
    <t>Unidade de sanitário e vestiário para até 20 func. área 18.15m2, paredes de chapa compens. 12mm e pontalete 8x8cm, piso cimentado, cobert. telha fibroc. 6mm, incl. inst. de luz e cx. de inspeção, conf. projeto (2 utilizações)</t>
  </si>
  <si>
    <t>'020805</t>
  </si>
  <si>
    <t>Refeitório com paredes de chapa de compens. 12mm e pontaletes 8x8cm, piso ciment. e cobert. de telhas fibroc. 6mm, incl. ponto de luz e cx. de inspeção (cons. 1.21m2/func./turno), conf. projeto (2 utilização)</t>
  </si>
  <si>
    <t>'020804</t>
  </si>
  <si>
    <t>Barracão para depósito de cimento área de 10.90m2, de chapa de compensado 12mm e pontaletes 8x8cm, piso cimentado e cobertura de telhas de fibrocimento de 6mm, inclusive ponto de luz, conf. projeto (2 utilizações)</t>
  </si>
  <si>
    <t>'020803</t>
  </si>
  <si>
    <t>Barracão para almoxarifado área de 10.90m2, de chapa de compensado 12mm e pontaletes 8x8cm, piso cimentado e cobertura de telha de fibrocimento de 6mm, inclusive ponto de luz, conf. projeto (2 utilizações)</t>
  </si>
  <si>
    <t>'020802</t>
  </si>
  <si>
    <t>Barracão para escritório com sanitário área 14.50m2, de chapa de compens. 12mm e pontalete 8x8cm, piso cimentado e cobertura de telha de fibroc. 6mm, incl. ponto de luz e cx. de inspeção, conf. projeto (2 utilizações)</t>
  </si>
  <si>
    <t>'020801</t>
  </si>
  <si>
    <t>INSTALAÇÃO DO CANTEIRO DE OBRAS (UTILIZAÇÃO 2 VEZES), PROJETO PADRÃO LABOR - NR.18 (OBRAS COM PRAZO DE EXECUÇÃO DE 6 A 12 MESES)</t>
  </si>
  <si>
    <t>'0208</t>
  </si>
  <si>
    <t>Rede de esgoto, contendo fossa e filtro, inclusive tubos e conexões de ligação entre caixas, considerando distância de 25m, conforme projeto (1 utilização)</t>
  </si>
  <si>
    <t>'020714</t>
  </si>
  <si>
    <t>Rede de luz, incl. padrão entrada de energia trifás., cabo de ligação até barracões, quadro de distrib., disj. e chave de força (quando necessário), cons. 20m entre padrão entrada e QDG, conf. projeto (1 utilização)</t>
  </si>
  <si>
    <t>'020713</t>
  </si>
  <si>
    <t>Rede de água com padrão de entrada d'água diâm. 3/4", conf. espec. CESAN, incl. tubos e conexões para alimentação, distribuição, extravasor e limpeza, cons. o padrão a 25m, conf. projeto (1 utilização)</t>
  </si>
  <si>
    <t>'020712</t>
  </si>
  <si>
    <t>Reservatório de poliestileno de 1000 L, incl. suporte em madeira de 7x12cm e 8x7cm, elevado de 4m, conf. projeto (1 utilização)</t>
  </si>
  <si>
    <t>'020711</t>
  </si>
  <si>
    <t>Reservatório de poliestileno de 500L, incl. suporte em madeira de 7x12cm e 5x7cm, elevado de 4m, conf. projeto (1 utilização)</t>
  </si>
  <si>
    <t>'020710</t>
  </si>
  <si>
    <t>Galpão para corte e armação com área de 6.00m2, em peças de madeira 8x8cm e contraventamento de 5x7cm, cobertura de telhas de fibroc. de 6mm, inclusive ponto e cabo de alimentação da máquina, conf. projeto (1 utilização)</t>
  </si>
  <si>
    <t>'020709</t>
  </si>
  <si>
    <t>Galpão para serraria e carpintaria área 12.00m2, em peça de madeira 8x8cm e contraventamento de 5x7cm, cobertura de telha de fibroc. de 6mm, inclusive ponto e cabo de alimentação da máquina, conf. projeto (1 utilização)</t>
  </si>
  <si>
    <t>'020708</t>
  </si>
  <si>
    <t>Unidade de sanitário e vestiário de 40 a 60 func. área 33.90m2, paredes de chapa compens. 12mm e pontalete 8x8cm, piso cimentado, cobert. telha fibroc. 6mm, incl. inst. de luz e cx. de inspeção, conf. projeto (1 utilização)</t>
  </si>
  <si>
    <t>'020707</t>
  </si>
  <si>
    <t>Unidade de sanitário e vestiário de 20 a 40 func. área 25.40m2, paredes de chapa compens. 12mm e pontalete 8x8cm, piso cimentado, cobert. telha fibroc. 6mm, incl. inst. de luz e cx. de inspeção, conf. projeto (1 utilização)</t>
  </si>
  <si>
    <t>'020706</t>
  </si>
  <si>
    <t>Unidade de sanitário e vestiário p/ até 20 func. área de 18.15m2, paredes de chapa compens. 12mm e pontalete 8x8cm, piso cimentado, cobert. telha fibroc. 6mm, incl. instalação de luz e cx. de inspeção, conf. projeto (1 utilização)</t>
  </si>
  <si>
    <t>'020705</t>
  </si>
  <si>
    <t>Refeitório com paredes de chapa de compens. 12mm e pontaletes 8x8cm, piso ciment. e cob. de telhas fibroc. 6mm, incl. ponto de luz e cx. de inspeção (cons. 1.21 m2/func./turno), conf. projeto (1 utilização)</t>
  </si>
  <si>
    <t>'020704</t>
  </si>
  <si>
    <t>Barracão para depósito de cimento área de 10.90m2, de chapa de compensado 12mm e pontaletes 8x8cm, piso cimentado e cobertura de telhas de fibrocimento de 6mm, inclusive ponto de luz, conf. projeto (1 utilização)</t>
  </si>
  <si>
    <t>'020703</t>
  </si>
  <si>
    <t>'020702</t>
  </si>
  <si>
    <t>Barracão para escritório com sanitário área de 14.50 m2, de chapa de compens. 12mm e pontalete 8x8cm, piso cimentado e cobertura de telha de fibroc. 6mm, incl. ponto de luz e cx. de inspeção, conf. projeto (1 utilização)</t>
  </si>
  <si>
    <t>'020701</t>
  </si>
  <si>
    <t>INSTALAÇÃO DO CANTEIRO DE OBRAS (UTILIZAÇÃO 1 VEZ), PROJETO PADRÃO LABOR - NR.18 (OBRAS COM PRAZO DE EXECUÇÃO SUPERIOR A 12 MESES)</t>
  </si>
  <si>
    <t>'0207</t>
  </si>
  <si>
    <t>ms</t>
  </si>
  <si>
    <t>Aluguel mensal container para almoxarifado, incl. porta, 2 janelas, 1 pt iluminação, Isolamento térmico (teto), piso em comp. Naval pintado, cert. NR18, incl. laudo descontaminação.</t>
  </si>
  <si>
    <t>'020356</t>
  </si>
  <si>
    <t>Aluguel mensal container sanitário, incl porta, básc, 2 ptos luz, 1 pto aterram., 3vasos, 3lavatórios, calha mictório, 6 chuveiros (1 eletrico), torn.,registros, piso comp. Naval pintado, cert NR18 e laudo descontaminação</t>
  </si>
  <si>
    <t>'020355</t>
  </si>
  <si>
    <t>Aluguel mensal container para vestiário, incl. porta, venezianas de circulação, 1 pt iluminação, Isolamento térmico (teto), piso em comp. Naval pintado, cert. NR18, incl. laudo descontaminação.</t>
  </si>
  <si>
    <t>'020354</t>
  </si>
  <si>
    <t>Aluguel mensal container para refeitorio, incl. porta, 2 janelas, abert p/ ar cond., 2 pt iluminação, 2 tomadas elét. e 1 tomada telef. Isolamento térmico (paredes e teto), piso em comp. Naval pintado, cert. NR18, incl. laudo descontaminação.</t>
  </si>
  <si>
    <t>'020353</t>
  </si>
  <si>
    <t>Aluguel mensal container para escritório, dim. 6.00x2.40m, c/ banheiro (vaso+lavat+chuveiro e básc), incl. porta, 2 janelas, abert p/ ar cond., 2 pt iluminação, 2 tom. elét. e 1 tom.telef. Isolam.térmico(teto e paredes), piso em comp. Naval, cert. NR18, incl. laudo descontaminação.</t>
  </si>
  <si>
    <t>'020352</t>
  </si>
  <si>
    <t>Tapume madeira compensada resinada e= 12mm h=2,20m, estr. c/ mad reflorest., incl mont, pintura esmalte sint, adesivo "DER-ES" 60x60cm a cada 10m e faixas c/ pintura esmalte sintético nas cores azul c/ h=30cm e rosa c/ h=10cm</t>
  </si>
  <si>
    <t>'020351</t>
  </si>
  <si>
    <t>'020350</t>
  </si>
  <si>
    <t>Fornecimento e instalação de proteção para andaime fachadeiro considerando plataforma, rodapé e guarda-corpo em madeira, inclusive entelamento, conforme NR-18 (medido por m2 de fachada)</t>
  </si>
  <si>
    <t>'020348</t>
  </si>
  <si>
    <t>Locação de andaime metálico para fachada - tipo torre (aluguel mensal)</t>
  </si>
  <si>
    <t>'020346</t>
  </si>
  <si>
    <t>Mobilização e desmobilização de conteiner locado para barracão de obra</t>
  </si>
  <si>
    <t>'020344</t>
  </si>
  <si>
    <t>Aluguel mensal container para escritório, sem banheiro, dim. 6.00x2.40m, incl. porta, 2 janelas, abert p/ ar cond., 2 pt iluminação, 2 tomadas elét. e 1 tomada telef. Isolamento térmico (teto e paredes), piso em comp. Naval, cert. NR18, incl. laudo descontaminação.</t>
  </si>
  <si>
    <t>'020343</t>
  </si>
  <si>
    <t>'020339</t>
  </si>
  <si>
    <t>'020305</t>
  </si>
  <si>
    <t>TAPUMES, BARRACÕES E COBERTURAS</t>
  </si>
  <si>
    <t>'0203</t>
  </si>
  <si>
    <t>INSTALAÇÃO DO CANTEIRO DE OBRAS</t>
  </si>
  <si>
    <t>'02</t>
  </si>
  <si>
    <t>Equipe topográfica para serviços simples de locação e nivelamento (incluindo equipamento, transporte e profissionais nivel médio)</t>
  </si>
  <si>
    <t>'010512</t>
  </si>
  <si>
    <t>Locação de obra com gabarito de madeira</t>
  </si>
  <si>
    <t>'010501</t>
  </si>
  <si>
    <t>LOCAÇÃO</t>
  </si>
  <si>
    <t>'0105</t>
  </si>
  <si>
    <t>Corte e destocamento de árvores com diâmetro superior a 30 cm</t>
  </si>
  <si>
    <t>'010404</t>
  </si>
  <si>
    <t>Corte e destocamento de árvores com diâmetro de até 15 cm</t>
  </si>
  <si>
    <t>'010403</t>
  </si>
  <si>
    <t>Raspagem e limpeza do terreno (manual)</t>
  </si>
  <si>
    <t>'010402</t>
  </si>
  <si>
    <t>Corte de capoeira fina, a foice (manual)</t>
  </si>
  <si>
    <t>'010401</t>
  </si>
  <si>
    <t>LIMPEZA DO TERRENO</t>
  </si>
  <si>
    <t>'0104</t>
  </si>
  <si>
    <t>Retirada de piso de borracha</t>
  </si>
  <si>
    <t>'010333</t>
  </si>
  <si>
    <t>Retirada de roda parede em madeira</t>
  </si>
  <si>
    <t>'010332</t>
  </si>
  <si>
    <t>Demolição de piso, soleira, peitoris e escadas em mármore ou granito, exclusive regularização</t>
  </si>
  <si>
    <t>'010331</t>
  </si>
  <si>
    <t>Retirada de disjuntor</t>
  </si>
  <si>
    <t>'010329</t>
  </si>
  <si>
    <t>Retirada de marco de madeira</t>
  </si>
  <si>
    <t>'010327</t>
  </si>
  <si>
    <t>Retirada de estrutura em madeira do telhado</t>
  </si>
  <si>
    <t>'010326</t>
  </si>
  <si>
    <t>Demolição de estrutura de madeira para telhado</t>
  </si>
  <si>
    <t>'010325</t>
  </si>
  <si>
    <t>Retirada de cobertura em telha canalete 90</t>
  </si>
  <si>
    <t>'010324</t>
  </si>
  <si>
    <t>Retirada de torneiras e registros</t>
  </si>
  <si>
    <t>'010323</t>
  </si>
  <si>
    <t>Remoção de revestimento de pisos com forração textil</t>
  </si>
  <si>
    <t>'010320</t>
  </si>
  <si>
    <t>Remoção de pintura antiga a base de óleo ou esmalte sobre esquadrias</t>
  </si>
  <si>
    <t>'010319</t>
  </si>
  <si>
    <t>Remoção de forro em eucatex, sem aproveitamento do material</t>
  </si>
  <si>
    <t>'010318</t>
  </si>
  <si>
    <t>Demolição de alvenaria, com reaproveitamento</t>
  </si>
  <si>
    <t>'010317</t>
  </si>
  <si>
    <t>Retirada de cobertura em telhas Canalete 49</t>
  </si>
  <si>
    <t>'010315</t>
  </si>
  <si>
    <t>DEMOLIÇÕES E RETIRADAS</t>
  </si>
  <si>
    <t>'0103</t>
  </si>
  <si>
    <t>Retirada de alizar de madeira</t>
  </si>
  <si>
    <t>'010292</t>
  </si>
  <si>
    <t>Demolição de divisória de granito</t>
  </si>
  <si>
    <t>'010286</t>
  </si>
  <si>
    <t>'010280</t>
  </si>
  <si>
    <t>Retirada de quadro de giz (1.29 x 3.95m)</t>
  </si>
  <si>
    <t>'010279</t>
  </si>
  <si>
    <t>Retirada de caixas/quadros elétricos</t>
  </si>
  <si>
    <t>'010271</t>
  </si>
  <si>
    <t>Demolição de piso granilite</t>
  </si>
  <si>
    <t>'010264</t>
  </si>
  <si>
    <t>Retirada de rodapé de madeira ou cerâmica</t>
  </si>
  <si>
    <t>'010259</t>
  </si>
  <si>
    <t>Remoção de telha ondulada de fibrocimento, inclusive cumeeira</t>
  </si>
  <si>
    <t>'010256</t>
  </si>
  <si>
    <t>Remoção de telhas cerâmicas, tipo colonial, inclusive cumeeiras</t>
  </si>
  <si>
    <t>'010255</t>
  </si>
  <si>
    <t>Remoção de telhas cerâmica, tipo francesa, inclusive cumeeira</t>
  </si>
  <si>
    <t>'010254</t>
  </si>
  <si>
    <t>Remoção de engradamento de madeira de cobertura para reaproveitamento</t>
  </si>
  <si>
    <t>'010253</t>
  </si>
  <si>
    <t>Lixamento de parede com pintura antiga PVA para recebimento de nova camada de tinta</t>
  </si>
  <si>
    <t>'010246</t>
  </si>
  <si>
    <t>Retirada de rodapé em argamassa de cimento e areia</t>
  </si>
  <si>
    <t>'010244</t>
  </si>
  <si>
    <t>'010242</t>
  </si>
  <si>
    <t>'010240</t>
  </si>
  <si>
    <t>Retirada de divisórias com reaproveitamento</t>
  </si>
  <si>
    <t>'010239</t>
  </si>
  <si>
    <t>Apicoamento de superfície com revestimento em argamassa</t>
  </si>
  <si>
    <t>'010238</t>
  </si>
  <si>
    <t>Demolição de laje pré-moldada de concreto</t>
  </si>
  <si>
    <t>'010234</t>
  </si>
  <si>
    <t>Retirada de pintura antiga a base de PVA</t>
  </si>
  <si>
    <t>'010230</t>
  </si>
  <si>
    <t>Retirada de poste de aço de 4 a 6 m</t>
  </si>
  <si>
    <t>'010229</t>
  </si>
  <si>
    <t>Demolição de forro de madeira, sem reaproveitamento</t>
  </si>
  <si>
    <t>'010228</t>
  </si>
  <si>
    <t>Retirada de caixa d'água de fibrocimento, inclusive tubulação de ligação</t>
  </si>
  <si>
    <t>'010227</t>
  </si>
  <si>
    <t>Retirada de tanque de cimento</t>
  </si>
  <si>
    <t>'010226</t>
  </si>
  <si>
    <t>Retirada de bancada de pia</t>
  </si>
  <si>
    <t>'010225</t>
  </si>
  <si>
    <t>Retirada de grades, gradis, alambrados, cercas e portões</t>
  </si>
  <si>
    <t>'010224</t>
  </si>
  <si>
    <t>Retirada de aparelhos sanitários</t>
  </si>
  <si>
    <t>'010223</t>
  </si>
  <si>
    <t>Demolição de elementos vazados cerâmicos ou de concreto</t>
  </si>
  <si>
    <t>'010222</t>
  </si>
  <si>
    <t>Retirada de bandeira de porta</t>
  </si>
  <si>
    <t>'010221</t>
  </si>
  <si>
    <t>Demolição de piso cimentado, exclusive lastro de concreto</t>
  </si>
  <si>
    <t>'010220</t>
  </si>
  <si>
    <t>Demolição manual de concreto armado (EMOP 05.001.033)</t>
  </si>
  <si>
    <t>'010219</t>
  </si>
  <si>
    <t>Remoção de pintura antiga a óleo ou esmalte</t>
  </si>
  <si>
    <t>'010218</t>
  </si>
  <si>
    <t>Retirada de meio-fio de concreto</t>
  </si>
  <si>
    <t>'010216</t>
  </si>
  <si>
    <t>Retirada de esquadrias metálicas</t>
  </si>
  <si>
    <t>'010215</t>
  </si>
  <si>
    <t>Retirada de portas e janelas de madeira, inclusive batentes</t>
  </si>
  <si>
    <t>'010214</t>
  </si>
  <si>
    <t>Retirada manual de blocos pré-moldados de concreto (Blokret), inclusive empilhamento para reaproveitamento</t>
  </si>
  <si>
    <t>'010213</t>
  </si>
  <si>
    <t>Retirada manual de pavimento em paralelepípedos, incluindo empilhamento para reaproveitamento</t>
  </si>
  <si>
    <t>'010212</t>
  </si>
  <si>
    <t>Demolição manual de concreto simples (EMOP 05.001.001)</t>
  </si>
  <si>
    <t>'010210</t>
  </si>
  <si>
    <t>Demolição de alvenaria</t>
  </si>
  <si>
    <t>'010209</t>
  </si>
  <si>
    <t>Retirada de revestimento antigo em reboco</t>
  </si>
  <si>
    <t>'010208</t>
  </si>
  <si>
    <t>Demolição de revestimento com lambris de madeira</t>
  </si>
  <si>
    <t>'010207</t>
  </si>
  <si>
    <t>Demolição de revestimento com azulejos</t>
  </si>
  <si>
    <t>'010206</t>
  </si>
  <si>
    <t>Demolição de piso de tábuas</t>
  </si>
  <si>
    <t>'010205</t>
  </si>
  <si>
    <t>Demolição de piso revestido com tacos de madeira</t>
  </si>
  <si>
    <t>'010204</t>
  </si>
  <si>
    <t>'010203</t>
  </si>
  <si>
    <t>Demolição de piso revestido com cerâmica</t>
  </si>
  <si>
    <t>'010202</t>
  </si>
  <si>
    <t>Demolição de piso cimentado inclusive lastro de concreto</t>
  </si>
  <si>
    <t>'010201</t>
  </si>
  <si>
    <t>'0102</t>
  </si>
  <si>
    <t>SERVIÇOS PRELIMINARES</t>
  </si>
  <si>
    <t>'01</t>
  </si>
  <si>
    <t>Preço Total</t>
  </si>
  <si>
    <t>Und.</t>
  </si>
  <si>
    <t>Especificação do Serviço</t>
  </si>
  <si>
    <r>
      <t>Local:</t>
    </r>
    <r>
      <rPr>
        <sz val="11"/>
        <rFont val="Arial"/>
        <family val="1"/>
      </rPr>
      <t> </t>
    </r>
  </si>
  <si>
    <r>
      <t>Planilha:</t>
    </r>
    <r>
      <rPr>
        <sz val="11"/>
        <rFont val="Arial"/>
        <family val="1"/>
      </rPr>
      <t> TABELA CUSTOS LABOR/CT-UFES PADRÃO DER DEZEMBRO/2021(LS=157,27; BDI=0%)</t>
    </r>
  </si>
  <si>
    <r>
      <t>Orgão Cliente:</t>
    </r>
    <r>
      <rPr>
        <sz val="11"/>
        <rFont val="Arial"/>
        <family val="1"/>
      </rPr>
      <t> DEPARTAMENTO DE EDIFICAÇÕES E DE RODOVIAS DO ESTADO DO ESPÍRITO SANTO</t>
    </r>
  </si>
  <si>
    <r>
      <t>Orçamento:</t>
    </r>
    <r>
      <rPr>
        <sz val="11"/>
        <rFont val="Arial"/>
        <family val="1"/>
      </rPr>
      <t> 1161701 - TABELA CUSTOS LABOR/CT-UFES PADRÃO DER-ES DEZEMBRO/2021(LS=157,27; BDI=0%)</t>
    </r>
  </si>
  <si>
    <t>Planilha Orçamentária</t>
  </si>
  <si>
    <t>Departamento de Edificações e de Rodovias do Estado do Espírito Santo - DER-ES</t>
  </si>
  <si>
    <t>Secretaria de Estado de Mobilidade e Infraestrutura - SEMOBI</t>
  </si>
  <si>
    <t>GOVERNO DO ESTADO DO ESPÍRITO SANTO</t>
  </si>
  <si>
    <t>R. CAMPINAS</t>
  </si>
  <si>
    <t xml:space="preserve">SERVIÇOS PRELIMINARES </t>
  </si>
  <si>
    <t>DEMOLIÇÃO / RETIRADAS</t>
  </si>
  <si>
    <t>PAREDES/VEDAÇÃO/ DIVISÓRIA</t>
  </si>
  <si>
    <t>PISO</t>
  </si>
  <si>
    <t>ESQUADRIAS</t>
  </si>
  <si>
    <t>ESTRUTURA METÁLICA</t>
  </si>
  <si>
    <t>01</t>
  </si>
  <si>
    <t>Instalação de Luminária Led Highbay Dob 120w Industrial Preto, inclusive fornecimento</t>
  </si>
  <si>
    <t>2ª MEDIÇÃO</t>
  </si>
  <si>
    <t>TOTAL GERAL SEM DESCONTO</t>
  </si>
  <si>
    <t>DER ES</t>
  </si>
  <si>
    <t>4.3</t>
  </si>
  <si>
    <t>4.2</t>
  </si>
  <si>
    <t>4.1</t>
  </si>
  <si>
    <t>REPARO PISO/PASSEIO</t>
  </si>
  <si>
    <t>3.1</t>
  </si>
  <si>
    <t>ENGENHEIRO ELETRICISTA COM ENCARGOS COMPLEMENTARES</t>
  </si>
  <si>
    <t xml:space="preserve"> 2.2</t>
  </si>
  <si>
    <t>ENGENHEIRO CIVIL DE OBRA JUNIOR COM ENCARGOS COMPLEMENTARES</t>
  </si>
  <si>
    <t>CHP</t>
  </si>
  <si>
    <t xml:space="preserve"> GUINDAUTO HIDRÁULICO, CAPACIDADE MÁXIMA DE CARGA 6200 KG, MOMENTO MÁXIMO DE CARGA 11,7 TM, ALCANCE MÁXIMO HORIZONTAL 9,70 M, INCLUSIVE CAMINHÃO TOCO PBT 16.000 KG, POTÊNCIA DE 189 CV - CHP DIURNO. AF_06/2014</t>
  </si>
  <si>
    <t>1.2</t>
  </si>
  <si>
    <t>1.1</t>
  </si>
  <si>
    <t>INSTALAÇÕES PRELIMINARES</t>
  </si>
  <si>
    <t>Total sem desconto</t>
  </si>
  <si>
    <t>VALOR DA OBRA SEM DESCONTO:</t>
  </si>
  <si>
    <t>PLANILHA COMPLEMENTAR DA REFORMA DO TERMINAL RODOVIÁRIO</t>
  </si>
  <si>
    <t>Laje Guichê</t>
  </si>
  <si>
    <t xml:space="preserve">Laje Banheiro + Laje Lanchonete </t>
  </si>
  <si>
    <t>h</t>
  </si>
  <si>
    <t>Dias</t>
  </si>
  <si>
    <t>MEMÓRIA DE CÁLCULO</t>
  </si>
  <si>
    <t>SALDO</t>
  </si>
  <si>
    <t>SUB ITEM 8</t>
  </si>
  <si>
    <t>SUB ITEM 9</t>
  </si>
  <si>
    <t>SUB ITEM 10</t>
  </si>
  <si>
    <t>28/05/2025 à 20/06/2025</t>
  </si>
  <si>
    <t>3ª MEDIÇÃO</t>
  </si>
  <si>
    <t>3ª MEDIÇÃO REFERENTE A REFORMA DO TERMINAL RODOVIÁRIO</t>
  </si>
  <si>
    <t>2ª MEDIÇÃO REFERENTE A PLANILHA COMPLEMENTAR DA REFORMA DO TERMINAL RODOVIÁRIO</t>
  </si>
  <si>
    <t>DESCRIÇÃO</t>
  </si>
  <si>
    <t>PERCENTUAL</t>
  </si>
  <si>
    <t>VALORES</t>
  </si>
  <si>
    <t>VALOR PLANILHA COMPLEMENTAR</t>
  </si>
  <si>
    <t>SALDO CONTRATO</t>
  </si>
  <si>
    <t>PLANILHA COMPLEMENTAR/ACUMULADO</t>
  </si>
  <si>
    <t>SALDO PLANILHA COMPLEMENTAR</t>
  </si>
  <si>
    <t>TOTAL 1ª MEDIÇÃO</t>
  </si>
  <si>
    <t>TOTAL 2ª MEDIÇÃO</t>
  </si>
  <si>
    <t>TOTAL 1ª MEDIÇÃO COMPLEMENTAR</t>
  </si>
  <si>
    <t>TOTAL 3º MEDIÇÃO</t>
  </si>
  <si>
    <t>TOTAL 2ª MEDIÇÃO COMPLEMENTAR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</si>
</sst>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_-* #,##0.00_-;\-* #,##0.00_-;_-* &quot;-&quot;_-;_-@_-"/>
    <numFmt numFmtId="165" formatCode="0.00_ ;[Red]\-0.00\ "/>
    <numFmt numFmtId="166" formatCode="_-&quot;R$&quot;\ * #,##0.00_-;\-&quot;R$&quot;\ * #,##0.00_-;_-&quot;R$&quot;\ * &quot;-&quot;??_-;_-@"/>
  </numFmts>
  <fonts count="30" x14ac:knownFonts="1">
    <font>
      <sz val="11"/>
      <name val="Arial"/>
      <family val="1"/>
    </font>
    <font>
      <sz val="11"/>
      <color theme="1"/>
      <name val="Calibri"/>
      <family val="2"/>
      <scheme val="minor"/>
    </font>
    <font>
      <sz val="11"/>
      <color theme="1"/>
      <name val="Calibri"/>
      <family val="2"/>
      <scheme val="minor"/>
    </font>
    <font>
      <sz val="11"/>
      <name val="Arial"/>
      <family val="1"/>
    </font>
    <font>
      <sz val="10"/>
      <name val="Courier New"/>
      <family val="3"/>
    </font>
    <font>
      <b/>
      <sz val="11"/>
      <name val="Calibri"/>
      <family val="2"/>
      <scheme val="minor"/>
    </font>
    <font>
      <sz val="11"/>
      <name val="Calibri"/>
      <family val="2"/>
      <scheme val="minor"/>
    </font>
    <font>
      <b/>
      <sz val="9"/>
      <name val="Calibri"/>
      <family val="2"/>
      <scheme val="minor"/>
    </font>
    <font>
      <b/>
      <sz val="10"/>
      <name val="Calibri"/>
      <family val="2"/>
      <scheme val="minor"/>
    </font>
    <font>
      <b/>
      <sz val="10"/>
      <color rgb="FF000000"/>
      <name val="Calibri"/>
      <family val="2"/>
      <scheme val="minor"/>
    </font>
    <font>
      <sz val="10"/>
      <color rgb="FF000000"/>
      <name val="Calibri"/>
      <family val="2"/>
      <scheme val="minor"/>
    </font>
    <font>
      <b/>
      <sz val="10"/>
      <color rgb="FFFF0000"/>
      <name val="Calibri"/>
      <family val="2"/>
      <scheme val="minor"/>
    </font>
    <font>
      <b/>
      <sz val="10"/>
      <color theme="1"/>
      <name val="Calibri"/>
      <family val="2"/>
      <scheme val="minor"/>
    </font>
    <font>
      <sz val="10"/>
      <name val="Calibri"/>
      <family val="2"/>
      <scheme val="minor"/>
    </font>
    <font>
      <b/>
      <sz val="11"/>
      <color rgb="FFFF0000"/>
      <name val="Calibri"/>
      <family val="2"/>
      <scheme val="minor"/>
    </font>
    <font>
      <b/>
      <sz val="16"/>
      <color theme="1"/>
      <name val="Calibri"/>
      <family val="2"/>
      <scheme val="minor"/>
    </font>
    <font>
      <b/>
      <sz val="10"/>
      <color rgb="FF000000"/>
      <name val="Calibri"/>
      <family val="2"/>
    </font>
    <font>
      <sz val="10"/>
      <color rgb="FF000000"/>
      <name val="Calibri"/>
      <family val="2"/>
    </font>
    <font>
      <i/>
      <sz val="11"/>
      <color rgb="FF7F7F7F"/>
      <name val="Calibri"/>
      <family val="2"/>
      <scheme val="minor"/>
    </font>
    <font>
      <b/>
      <sz val="14"/>
      <color rgb="FFFF0000"/>
      <name val="Calibri"/>
      <family val="2"/>
    </font>
    <font>
      <sz val="10"/>
      <color rgb="FFFF0000"/>
      <name val="Calibri"/>
      <family val="2"/>
    </font>
    <font>
      <sz val="10"/>
      <color theme="1"/>
      <name val="Calibri"/>
      <family val="2"/>
      <scheme val="minor"/>
    </font>
    <font>
      <sz val="10"/>
      <color rgb="FFFF0000"/>
      <name val="Calibri"/>
      <family val="2"/>
      <scheme val="minor"/>
    </font>
    <font>
      <b/>
      <sz val="12"/>
      <name val="Calibri"/>
      <family val="2"/>
      <scheme val="minor"/>
    </font>
    <font>
      <b/>
      <sz val="14"/>
      <name val="Calibri"/>
      <family val="2"/>
      <scheme val="minor"/>
    </font>
    <font>
      <sz val="12"/>
      <name val="Calibri"/>
      <family val="2"/>
      <scheme val="minor"/>
    </font>
    <font>
      <b/>
      <sz val="11"/>
      <color theme="1"/>
      <name val="Calibri"/>
      <family val="2"/>
      <scheme val="minor"/>
    </font>
    <font>
      <sz val="8"/>
      <name val="Calibri"/>
      <family val="2"/>
      <scheme val="minor"/>
    </font>
    <font>
      <b/>
      <sz val="11"/>
      <color theme="1"/>
      <name val="Palatino Linotype"/>
      <family val="1"/>
    </font>
    <font>
      <sz val="11"/>
      <name val="Palatino Linotype"/>
      <family val="1"/>
    </font>
  </fonts>
  <fills count="23">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D8ECF6"/>
      </patternFill>
    </fill>
    <fill>
      <patternFill patternType="solid">
        <fgColor rgb="FFFFFFFF"/>
      </patternFill>
    </fill>
    <fill>
      <patternFill patternType="solid">
        <fgColor rgb="FFFFFFFF"/>
      </patternFill>
    </fill>
    <fill>
      <patternFill patternType="solid">
        <fgColor theme="0"/>
        <bgColor indexed="64"/>
      </patternFill>
    </fill>
    <fill>
      <patternFill patternType="solid">
        <fgColor theme="4" tint="0.79998168889431442"/>
        <bgColor indexed="64"/>
      </patternFill>
    </fill>
    <fill>
      <patternFill patternType="solid">
        <fgColor rgb="FFF5F9FD"/>
        <bgColor indexed="64"/>
      </patternFill>
    </fill>
    <fill>
      <patternFill patternType="solid">
        <fgColor theme="9" tint="0.79998168889431442"/>
        <bgColor indexed="64"/>
      </patternFill>
    </fill>
    <fill>
      <patternFill patternType="solid">
        <fgColor theme="9" tint="0.79998168889431442"/>
        <bgColor rgb="FFE7E6E6"/>
      </patternFill>
    </fill>
    <fill>
      <patternFill patternType="solid">
        <fgColor theme="4" tint="0.79998168889431442"/>
        <bgColor rgb="FFE7E6E6"/>
      </patternFill>
    </fill>
    <fill>
      <patternFill patternType="solid">
        <fgColor theme="4" tint="0.79998168889431442"/>
        <bgColor rgb="FFBFBFBF"/>
      </patternFill>
    </fill>
    <fill>
      <patternFill patternType="solid">
        <fgColor theme="0"/>
        <bgColor rgb="FFE7E6E6"/>
      </patternFill>
    </fill>
    <fill>
      <patternFill patternType="solid">
        <fgColor rgb="FFCFCFCF"/>
        <bgColor indexed="64"/>
      </patternFill>
    </fill>
    <fill>
      <patternFill patternType="solid">
        <fgColor rgb="FFFFFF00"/>
        <bgColor indexed="64"/>
      </patternFill>
    </fill>
    <fill>
      <patternFill patternType="solid">
        <fgColor rgb="FFDEEAF6"/>
        <bgColor rgb="FFDEEAF6"/>
      </patternFill>
    </fill>
    <fill>
      <patternFill patternType="solid">
        <fgColor theme="8" tint="0.39997558519241921"/>
        <bgColor rgb="FFDEEAF6"/>
      </patternFill>
    </fill>
    <fill>
      <patternFill patternType="solid">
        <fgColor theme="8" tint="0.39997558519241921"/>
        <bgColor indexed="64"/>
      </patternFill>
    </fill>
    <fill>
      <patternFill patternType="solid">
        <fgColor theme="7" tint="0.39997558519241921"/>
        <bgColor rgb="FFDEEAF6"/>
      </patternFill>
    </fill>
    <fill>
      <patternFill patternType="solid">
        <fgColor theme="7"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indexed="8"/>
      </right>
      <top style="thin">
        <color indexed="64"/>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bottom/>
      <diagonal/>
    </border>
    <border>
      <left style="thin">
        <color indexed="64"/>
      </left>
      <right style="medium">
        <color auto="1"/>
      </right>
      <top/>
      <bottom style="medium">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9">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4" fillId="0" borderId="0"/>
    <xf numFmtId="0" fontId="2" fillId="0" borderId="0"/>
    <xf numFmtId="44" fontId="2" fillId="0" borderId="0" applyFont="0" applyFill="0" applyBorder="0" applyAlignment="0" applyProtection="0"/>
    <xf numFmtId="0" fontId="18" fillId="0" borderId="0" applyNumberFormat="0" applyFill="0" applyBorder="0" applyAlignment="0" applyProtection="0"/>
    <xf numFmtId="0" fontId="1" fillId="0" borderId="0"/>
  </cellStyleXfs>
  <cellXfs count="435">
    <xf numFmtId="0" fontId="0" fillId="0" borderId="0" xfId="0"/>
    <xf numFmtId="0" fontId="6" fillId="0" borderId="0" xfId="0" applyFont="1" applyAlignment="1">
      <alignment vertical="center"/>
    </xf>
    <xf numFmtId="0" fontId="6" fillId="0" borderId="0" xfId="0" applyFont="1" applyAlignment="1">
      <alignment horizontal="center" vertical="center"/>
    </xf>
    <xf numFmtId="44" fontId="6" fillId="0" borderId="0" xfId="2" applyFont="1" applyAlignment="1">
      <alignment horizontal="center" vertical="center"/>
    </xf>
    <xf numFmtId="43" fontId="6" fillId="0" borderId="0" xfId="1" applyFont="1" applyAlignment="1">
      <alignment horizontal="center" vertical="center"/>
    </xf>
    <xf numFmtId="0" fontId="10" fillId="8" borderId="1" xfId="0" applyFont="1" applyFill="1" applyBorder="1" applyAlignment="1">
      <alignment horizontal="center" vertical="center" wrapText="1"/>
    </xf>
    <xf numFmtId="0" fontId="10" fillId="8" borderId="1" xfId="0" applyFont="1" applyFill="1" applyBorder="1" applyAlignment="1">
      <alignment horizontal="left" vertical="center" wrapText="1"/>
    </xf>
    <xf numFmtId="44" fontId="10" fillId="8" borderId="1" xfId="2" applyFont="1" applyFill="1" applyBorder="1" applyAlignment="1">
      <alignment horizontal="center" vertical="center" wrapText="1"/>
    </xf>
    <xf numFmtId="0" fontId="10" fillId="8" borderId="3" xfId="0" applyFont="1" applyFill="1" applyBorder="1" applyAlignment="1">
      <alignment horizontal="left" vertical="center" wrapText="1"/>
    </xf>
    <xf numFmtId="44" fontId="10" fillId="8" borderId="3" xfId="2" applyFont="1" applyFill="1" applyBorder="1" applyAlignment="1">
      <alignment horizontal="center" vertical="center" wrapText="1"/>
    </xf>
    <xf numFmtId="43" fontId="9" fillId="5" borderId="6" xfId="1" applyFont="1" applyFill="1" applyBorder="1" applyAlignment="1">
      <alignment horizontal="center" vertical="center" wrapText="1"/>
    </xf>
    <xf numFmtId="44" fontId="9" fillId="5" borderId="6" xfId="2" applyFont="1" applyFill="1" applyBorder="1" applyAlignment="1">
      <alignment horizontal="center" vertical="center" wrapText="1"/>
    </xf>
    <xf numFmtId="0" fontId="10" fillId="8" borderId="2" xfId="0" applyFont="1" applyFill="1" applyBorder="1" applyAlignment="1">
      <alignment horizontal="left" vertical="center" wrapText="1"/>
    </xf>
    <xf numFmtId="44" fontId="10" fillId="8" borderId="2" xfId="2" applyFont="1" applyFill="1" applyBorder="1" applyAlignment="1">
      <alignment horizontal="center" vertical="center" wrapText="1"/>
    </xf>
    <xf numFmtId="44" fontId="11" fillId="8" borderId="3" xfId="2" applyFont="1" applyFill="1" applyBorder="1" applyAlignment="1">
      <alignment vertical="center" wrapText="1"/>
    </xf>
    <xf numFmtId="10" fontId="12" fillId="7" borderId="1" xfId="3" applyNumberFormat="1" applyFont="1" applyFill="1" applyBorder="1" applyAlignment="1">
      <alignment horizontal="center" vertical="center" wrapText="1"/>
    </xf>
    <xf numFmtId="0" fontId="8" fillId="8" borderId="1" xfId="0" applyFont="1" applyFill="1" applyBorder="1" applyAlignment="1">
      <alignment vertical="center" wrapText="1"/>
    </xf>
    <xf numFmtId="10" fontId="6" fillId="0" borderId="1" xfId="1" applyNumberFormat="1" applyFont="1" applyBorder="1" applyAlignment="1">
      <alignment horizontal="center" vertical="center"/>
    </xf>
    <xf numFmtId="44" fontId="9" fillId="5" borderId="5" xfId="2" applyFont="1" applyFill="1" applyBorder="1" applyAlignment="1">
      <alignment horizontal="center" vertical="center" wrapText="1"/>
    </xf>
    <xf numFmtId="0" fontId="10" fillId="10" borderId="7"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0" borderId="8" xfId="0" applyFont="1" applyFill="1" applyBorder="1" applyAlignment="1">
      <alignment horizontal="left" vertical="center" wrapText="1"/>
    </xf>
    <xf numFmtId="43" fontId="10" fillId="10" borderId="8" xfId="1" applyFont="1" applyFill="1" applyBorder="1" applyAlignment="1">
      <alignment horizontal="center" vertical="center" wrapText="1"/>
    </xf>
    <xf numFmtId="44" fontId="10" fillId="10" borderId="8" xfId="2" applyFont="1" applyFill="1" applyBorder="1" applyAlignment="1">
      <alignment horizontal="center" vertical="center" wrapText="1"/>
    </xf>
    <xf numFmtId="44" fontId="12" fillId="10" borderId="8" xfId="2"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10" fillId="10" borderId="6" xfId="0" applyFont="1" applyFill="1" applyBorder="1" applyAlignment="1">
      <alignment horizontal="left" vertical="center" wrapText="1"/>
    </xf>
    <xf numFmtId="43" fontId="10" fillId="10" borderId="6" xfId="1" applyFont="1" applyFill="1" applyBorder="1" applyAlignment="1">
      <alignment horizontal="center" vertical="center" wrapText="1"/>
    </xf>
    <xf numFmtId="44" fontId="10" fillId="10" borderId="6" xfId="2" applyFont="1" applyFill="1" applyBorder="1" applyAlignment="1">
      <alignment horizontal="center" vertical="center" wrapText="1"/>
    </xf>
    <xf numFmtId="44" fontId="12" fillId="10" borderId="6" xfId="2" applyFont="1" applyFill="1" applyBorder="1" applyAlignment="1">
      <alignment horizontal="center" vertical="center" wrapText="1"/>
    </xf>
    <xf numFmtId="44" fontId="9" fillId="10" borderId="9" xfId="2" applyFont="1" applyFill="1" applyBorder="1" applyAlignment="1">
      <alignment horizontal="center" vertical="center" wrapText="1"/>
    </xf>
    <xf numFmtId="43" fontId="9" fillId="5" borderId="11" xfId="1" applyFont="1" applyFill="1" applyBorder="1" applyAlignment="1">
      <alignment horizontal="center" vertical="center" wrapText="1"/>
    </xf>
    <xf numFmtId="44" fontId="9" fillId="5" borderId="11" xfId="2" applyFont="1" applyFill="1" applyBorder="1" applyAlignment="1">
      <alignment horizontal="center" vertical="center" wrapText="1"/>
    </xf>
    <xf numFmtId="44" fontId="9" fillId="5" borderId="10" xfId="2" applyFont="1" applyFill="1" applyBorder="1" applyAlignment="1">
      <alignment horizontal="center" vertical="center" wrapText="1"/>
    </xf>
    <xf numFmtId="0" fontId="7" fillId="9" borderId="4" xfId="4" applyFont="1" applyFill="1" applyBorder="1" applyAlignment="1">
      <alignment vertical="center"/>
    </xf>
    <xf numFmtId="0" fontId="7" fillId="9" borderId="6" xfId="4" applyFont="1" applyFill="1" applyBorder="1" applyAlignment="1">
      <alignment vertical="center"/>
    </xf>
    <xf numFmtId="0" fontId="8" fillId="9" borderId="6" xfId="4" applyFont="1" applyFill="1" applyBorder="1" applyAlignment="1">
      <alignment vertical="center"/>
    </xf>
    <xf numFmtId="0" fontId="8" fillId="9" borderId="5" xfId="4" applyFont="1" applyFill="1" applyBorder="1" applyAlignment="1">
      <alignment horizontal="right" vertical="center"/>
    </xf>
    <xf numFmtId="44" fontId="14" fillId="0" borderId="1" xfId="0" applyNumberFormat="1" applyFont="1" applyBorder="1" applyAlignment="1">
      <alignment horizontal="center" vertical="center" wrapText="1"/>
    </xf>
    <xf numFmtId="0" fontId="6" fillId="0" borderId="0" xfId="0" applyFont="1" applyAlignment="1">
      <alignment horizontal="center" vertical="center" wrapText="1"/>
    </xf>
    <xf numFmtId="44" fontId="8" fillId="8" borderId="1" xfId="2"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6" xfId="0" applyFont="1" applyFill="1" applyBorder="1" applyAlignment="1">
      <alignment horizontal="left" vertical="center" wrapText="1"/>
    </xf>
    <xf numFmtId="43" fontId="9" fillId="10" borderId="6" xfId="1" applyFont="1" applyFill="1" applyBorder="1" applyAlignment="1">
      <alignment horizontal="center" vertical="center" wrapText="1"/>
    </xf>
    <xf numFmtId="9" fontId="5" fillId="0" borderId="1" xfId="0" applyNumberFormat="1" applyFont="1" applyBorder="1" applyAlignment="1">
      <alignment horizontal="center" vertical="center"/>
    </xf>
    <xf numFmtId="44" fontId="10" fillId="11" borderId="3" xfId="2" applyFont="1" applyFill="1" applyBorder="1" applyAlignment="1">
      <alignment horizontal="center" vertical="center" wrapText="1"/>
    </xf>
    <xf numFmtId="0" fontId="0" fillId="0" borderId="0" xfId="0"/>
    <xf numFmtId="0" fontId="0" fillId="0" borderId="0" xfId="0" applyAlignment="1">
      <alignment horizontal="left" vertical="top"/>
    </xf>
    <xf numFmtId="10" fontId="17" fillId="0" borderId="1" xfId="5" applyNumberFormat="1" applyFont="1" applyBorder="1" applyAlignment="1">
      <alignment vertical="center"/>
    </xf>
    <xf numFmtId="4" fontId="17" fillId="0" borderId="1" xfId="5" applyNumberFormat="1" applyFont="1" applyBorder="1" applyAlignment="1">
      <alignment vertical="center"/>
    </xf>
    <xf numFmtId="4" fontId="17" fillId="0" borderId="19" xfId="5" applyNumberFormat="1" applyFont="1" applyBorder="1" applyAlignment="1">
      <alignment vertical="center"/>
    </xf>
    <xf numFmtId="0" fontId="17" fillId="0" borderId="0" xfId="5" applyFont="1" applyAlignment="1">
      <alignment horizontal="right" vertical="center"/>
    </xf>
    <xf numFmtId="4" fontId="17" fillId="0" borderId="0" xfId="5" applyNumberFormat="1" applyFont="1" applyAlignment="1">
      <alignment vertical="center"/>
    </xf>
    <xf numFmtId="0" fontId="6" fillId="0" borderId="0" xfId="0" applyFont="1" applyBorder="1" applyAlignment="1">
      <alignment horizontal="center" vertical="center"/>
    </xf>
    <xf numFmtId="0" fontId="6" fillId="0" borderId="0" xfId="0" applyFont="1" applyBorder="1" applyAlignment="1">
      <alignment vertical="center"/>
    </xf>
    <xf numFmtId="43" fontId="6" fillId="0" borderId="0" xfId="1" applyFont="1" applyBorder="1" applyAlignment="1">
      <alignment horizontal="center" vertical="center"/>
    </xf>
    <xf numFmtId="44" fontId="6" fillId="0" borderId="0" xfId="2" applyFont="1" applyBorder="1" applyAlignment="1">
      <alignment horizontal="center" vertical="center"/>
    </xf>
    <xf numFmtId="0" fontId="6" fillId="0" borderId="0" xfId="0" applyFont="1" applyBorder="1" applyAlignment="1">
      <alignment horizontal="center" vertical="center" wrapText="1"/>
    </xf>
    <xf numFmtId="0" fontId="8" fillId="9" borderId="5" xfId="4" applyFont="1" applyFill="1" applyBorder="1" applyAlignment="1">
      <alignment horizontal="center" vertical="center"/>
    </xf>
    <xf numFmtId="44" fontId="11" fillId="9" borderId="20" xfId="2" applyFont="1" applyFill="1" applyBorder="1" applyAlignment="1">
      <alignment vertical="center"/>
    </xf>
    <xf numFmtId="44" fontId="6" fillId="11" borderId="1" xfId="0" applyNumberFormat="1" applyFont="1" applyFill="1" applyBorder="1" applyAlignment="1">
      <alignment vertical="center" wrapText="1"/>
    </xf>
    <xf numFmtId="0" fontId="6" fillId="0" borderId="0" xfId="0" applyFont="1" applyAlignment="1">
      <alignment vertical="center" wrapText="1"/>
    </xf>
    <xf numFmtId="0" fontId="5" fillId="0" borderId="0" xfId="0" applyFont="1" applyAlignment="1">
      <alignment vertical="center" wrapText="1"/>
    </xf>
    <xf numFmtId="0" fontId="6" fillId="10" borderId="6" xfId="0" applyFont="1" applyFill="1" applyBorder="1" applyAlignment="1">
      <alignment vertical="center" wrapText="1"/>
    </xf>
    <xf numFmtId="0" fontId="16" fillId="13" borderId="16" xfId="5" applyFont="1" applyFill="1" applyBorder="1" applyAlignment="1">
      <alignment horizontal="center" vertical="center"/>
    </xf>
    <xf numFmtId="0" fontId="16" fillId="13" borderId="1" xfId="5" applyFont="1" applyFill="1" applyBorder="1" applyAlignment="1">
      <alignment horizontal="center" vertical="center"/>
    </xf>
    <xf numFmtId="0" fontId="16" fillId="14" borderId="1" xfId="7" applyNumberFormat="1" applyFont="1" applyFill="1" applyBorder="1" applyAlignment="1" applyProtection="1">
      <alignment horizontal="center" vertical="center"/>
    </xf>
    <xf numFmtId="0" fontId="16" fillId="13" borderId="17" xfId="5" applyFont="1" applyFill="1" applyBorder="1" applyAlignment="1">
      <alignment horizontal="center" vertical="center"/>
    </xf>
    <xf numFmtId="44" fontId="17" fillId="12" borderId="17" xfId="6" applyFont="1" applyFill="1" applyBorder="1" applyAlignment="1">
      <alignment vertical="center"/>
    </xf>
    <xf numFmtId="44" fontId="0" fillId="0" borderId="0" xfId="2" applyFont="1"/>
    <xf numFmtId="44" fontId="17" fillId="12" borderId="1" xfId="2" applyFont="1" applyFill="1" applyBorder="1" applyAlignment="1">
      <alignment vertical="center"/>
    </xf>
    <xf numFmtId="10" fontId="17" fillId="0" borderId="1" xfId="3" applyNumberFormat="1" applyFont="1" applyBorder="1" applyAlignment="1">
      <alignment vertical="center"/>
    </xf>
    <xf numFmtId="10" fontId="17" fillId="15" borderId="1" xfId="3" applyNumberFormat="1" applyFont="1" applyFill="1" applyBorder="1" applyAlignment="1">
      <alignment vertical="center"/>
    </xf>
    <xf numFmtId="10" fontId="17" fillId="8" borderId="17" xfId="3" applyNumberFormat="1" applyFont="1" applyFill="1" applyBorder="1" applyAlignment="1">
      <alignment vertical="center"/>
    </xf>
    <xf numFmtId="4" fontId="20" fillId="0" borderId="19" xfId="5" applyNumberFormat="1" applyFont="1" applyBorder="1" applyAlignment="1">
      <alignment vertical="center"/>
    </xf>
    <xf numFmtId="10" fontId="12" fillId="0" borderId="1" xfId="0" applyNumberFormat="1" applyFont="1" applyBorder="1" applyAlignment="1">
      <alignment horizontal="center" vertical="center"/>
    </xf>
    <xf numFmtId="44" fontId="22" fillId="0" borderId="1" xfId="0" applyNumberFormat="1" applyFont="1" applyBorder="1" applyAlignment="1">
      <alignment horizontal="center" vertical="center"/>
    </xf>
    <xf numFmtId="0" fontId="21" fillId="0" borderId="16" xfId="0" applyFont="1" applyBorder="1" applyAlignment="1">
      <alignment vertical="center" wrapText="1"/>
    </xf>
    <xf numFmtId="0" fontId="0" fillId="0" borderId="0" xfId="0" applyAlignment="1">
      <alignment horizontal="left" vertical="center"/>
    </xf>
    <xf numFmtId="0" fontId="0" fillId="0" borderId="0" xfId="0" applyAlignment="1">
      <alignment vertical="center"/>
    </xf>
    <xf numFmtId="0" fontId="13" fillId="0" borderId="31" xfId="0" applyFont="1" applyBorder="1" applyAlignment="1">
      <alignment vertical="center"/>
    </xf>
    <xf numFmtId="0" fontId="10" fillId="0" borderId="1" xfId="0" applyFont="1" applyBorder="1" applyAlignment="1">
      <alignment horizontal="center" vertical="center"/>
    </xf>
    <xf numFmtId="0" fontId="23" fillId="8" borderId="1" xfId="0" applyFont="1" applyFill="1" applyBorder="1" applyAlignment="1">
      <alignment horizontal="center" vertical="center" wrapText="1"/>
    </xf>
    <xf numFmtId="0" fontId="23" fillId="8" borderId="4" xfId="0" applyFont="1" applyFill="1" applyBorder="1" applyAlignment="1">
      <alignment vertical="center" wrapText="1"/>
    </xf>
    <xf numFmtId="0" fontId="25" fillId="0" borderId="0" xfId="0" applyFont="1" applyAlignment="1">
      <alignment vertical="center"/>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3" xfId="0" quotePrefix="1" applyFont="1" applyFill="1" applyBorder="1" applyAlignment="1">
      <alignment horizontal="center" vertical="center" wrapText="1"/>
    </xf>
    <xf numFmtId="0" fontId="10" fillId="8" borderId="1" xfId="0" quotePrefix="1" applyFont="1" applyFill="1" applyBorder="1" applyAlignment="1">
      <alignment horizontal="center" vertical="center" wrapText="1"/>
    </xf>
    <xf numFmtId="44" fontId="6" fillId="0" borderId="0" xfId="0" applyNumberFormat="1" applyFont="1" applyAlignment="1">
      <alignment vertical="center" wrapText="1"/>
    </xf>
    <xf numFmtId="0" fontId="8" fillId="8" borderId="1" xfId="0" applyFont="1" applyFill="1" applyBorder="1" applyAlignment="1">
      <alignment horizontal="center" vertical="center" wrapText="1"/>
    </xf>
    <xf numFmtId="44" fontId="5" fillId="4" borderId="2" xfId="2" applyFont="1" applyFill="1" applyBorder="1" applyAlignment="1">
      <alignment horizontal="center" vertical="center" wrapText="1"/>
    </xf>
    <xf numFmtId="0" fontId="13" fillId="6" borderId="1" xfId="0" applyFont="1" applyFill="1" applyBorder="1" applyAlignment="1">
      <alignment horizontal="center" vertical="center" wrapText="1"/>
    </xf>
    <xf numFmtId="0" fontId="5" fillId="0" borderId="1" xfId="0" applyFont="1" applyBorder="1" applyAlignment="1">
      <alignment horizontal="center" vertical="center"/>
    </xf>
    <xf numFmtId="43" fontId="8" fillId="0" borderId="1" xfId="0" applyNumberFormat="1" applyFont="1" applyBorder="1" applyAlignment="1">
      <alignment horizontal="center" vertical="center"/>
    </xf>
    <xf numFmtId="43" fontId="13" fillId="0" borderId="1" xfId="0" applyNumberFormat="1" applyFont="1" applyBorder="1" applyAlignment="1">
      <alignment horizontal="center" vertical="center"/>
    </xf>
    <xf numFmtId="43" fontId="13" fillId="0" borderId="1" xfId="0" applyNumberFormat="1" applyFont="1" applyBorder="1" applyAlignment="1">
      <alignment horizontal="left" vertical="center"/>
    </xf>
    <xf numFmtId="44" fontId="11" fillId="0" borderId="4" xfId="0" applyNumberFormat="1" applyFont="1" applyBorder="1" applyAlignment="1">
      <alignment vertical="center"/>
    </xf>
    <xf numFmtId="10" fontId="13" fillId="0" borderId="1" xfId="3" applyNumberFormat="1" applyFont="1" applyBorder="1" applyAlignment="1">
      <alignment vertical="center"/>
    </xf>
    <xf numFmtId="44" fontId="8" fillId="0" borderId="1" xfId="0" applyNumberFormat="1" applyFont="1" applyBorder="1" applyAlignment="1">
      <alignment vertical="center"/>
    </xf>
    <xf numFmtId="2" fontId="13" fillId="0" borderId="4" xfId="0" applyNumberFormat="1" applyFont="1" applyBorder="1" applyAlignment="1">
      <alignment horizontal="left" vertical="center"/>
    </xf>
    <xf numFmtId="0" fontId="8" fillId="9" borderId="4" xfId="0" applyNumberFormat="1" applyFont="1" applyFill="1" applyBorder="1" applyAlignment="1">
      <alignment horizontal="center" vertical="center"/>
    </xf>
    <xf numFmtId="0" fontId="8" fillId="9" borderId="5" xfId="0" applyNumberFormat="1" applyFont="1" applyFill="1" applyBorder="1" applyAlignment="1">
      <alignment horizontal="center" vertical="center"/>
    </xf>
    <xf numFmtId="0" fontId="8" fillId="9" borderId="6" xfId="0" applyNumberFormat="1" applyFont="1" applyFill="1" applyBorder="1" applyAlignment="1">
      <alignment horizontal="center" vertical="center"/>
    </xf>
    <xf numFmtId="44" fontId="11" fillId="8" borderId="1" xfId="2" applyFont="1" applyFill="1" applyBorder="1" applyAlignment="1">
      <alignment vertical="center" wrapText="1"/>
    </xf>
    <xf numFmtId="44" fontId="8" fillId="8" borderId="1" xfId="2" applyFont="1" applyFill="1" applyBorder="1" applyAlignment="1">
      <alignment vertical="center" wrapText="1"/>
    </xf>
    <xf numFmtId="44" fontId="9" fillId="10" borderId="1" xfId="2"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44" fontId="10" fillId="0" borderId="1" xfId="2" applyFont="1" applyFill="1" applyBorder="1" applyAlignment="1">
      <alignment horizontal="center" vertical="center" wrapText="1"/>
    </xf>
    <xf numFmtId="164" fontId="13" fillId="0" borderId="5" xfId="0" applyNumberFormat="1" applyFont="1" applyBorder="1" applyAlignment="1">
      <alignment horizontal="center" vertical="center" wrapText="1"/>
    </xf>
    <xf numFmtId="0" fontId="8" fillId="9" borderId="11" xfId="4" applyFont="1" applyFill="1" applyBorder="1" applyAlignment="1">
      <alignment horizontal="right" vertical="center"/>
    </xf>
    <xf numFmtId="44" fontId="11" fillId="9" borderId="10" xfId="2" applyFont="1" applyFill="1" applyBorder="1" applyAlignment="1">
      <alignment vertical="center"/>
    </xf>
    <xf numFmtId="164" fontId="13" fillId="9" borderId="4" xfId="0" applyNumberFormat="1" applyFont="1" applyFill="1" applyBorder="1" applyAlignment="1">
      <alignment horizontal="center" vertical="center" wrapText="1"/>
    </xf>
    <xf numFmtId="164" fontId="13" fillId="10" borderId="4" xfId="0" applyNumberFormat="1" applyFont="1" applyFill="1" applyBorder="1" applyAlignment="1">
      <alignment horizontal="center" vertical="center" wrapText="1"/>
    </xf>
    <xf numFmtId="44" fontId="11" fillId="9" borderId="12" xfId="2" applyFont="1" applyFill="1" applyBorder="1" applyAlignment="1">
      <alignment vertical="center"/>
    </xf>
    <xf numFmtId="44" fontId="9" fillId="10" borderId="4" xfId="2" applyFont="1" applyFill="1" applyBorder="1" applyAlignment="1">
      <alignment horizontal="center" vertical="center" wrapText="1"/>
    </xf>
    <xf numFmtId="164" fontId="13" fillId="9" borderId="12" xfId="0" applyNumberFormat="1" applyFont="1" applyFill="1" applyBorder="1" applyAlignment="1">
      <alignment horizontal="center" vertical="center" wrapText="1"/>
    </xf>
    <xf numFmtId="44" fontId="9" fillId="9" borderId="10" xfId="2" applyFont="1" applyFill="1" applyBorder="1" applyAlignment="1">
      <alignment horizontal="center" vertical="center" wrapText="1"/>
    </xf>
    <xf numFmtId="44" fontId="9" fillId="10" borderId="5" xfId="2" applyFont="1" applyFill="1" applyBorder="1" applyAlignment="1">
      <alignment horizontal="center" vertical="center" wrapText="1"/>
    </xf>
    <xf numFmtId="44" fontId="9" fillId="9" borderId="5" xfId="2" applyFont="1" applyFill="1" applyBorder="1" applyAlignment="1">
      <alignment horizontal="center" vertical="center" wrapText="1"/>
    </xf>
    <xf numFmtId="44" fontId="9" fillId="10" borderId="6" xfId="2" applyFont="1" applyFill="1" applyBorder="1" applyAlignment="1">
      <alignment horizontal="center" vertical="center" wrapText="1"/>
    </xf>
    <xf numFmtId="44" fontId="8" fillId="9" borderId="4" xfId="4" applyNumberFormat="1" applyFont="1" applyFill="1" applyBorder="1" applyAlignment="1">
      <alignment horizontal="right" vertical="center"/>
    </xf>
    <xf numFmtId="44" fontId="8" fillId="9" borderId="11" xfId="2" applyFont="1" applyFill="1" applyBorder="1" applyAlignment="1">
      <alignment vertical="center"/>
    </xf>
    <xf numFmtId="0" fontId="5" fillId="0" borderId="1" xfId="0" applyFont="1" applyBorder="1" applyAlignment="1">
      <alignment horizontal="center" vertical="center"/>
    </xf>
    <xf numFmtId="44" fontId="9" fillId="10" borderId="6" xfId="2" applyFont="1" applyFill="1" applyBorder="1" applyAlignment="1">
      <alignment horizontal="center" vertical="center" wrapText="1"/>
    </xf>
    <xf numFmtId="44" fontId="9" fillId="10" borderId="5" xfId="2" applyFont="1" applyFill="1" applyBorder="1" applyAlignment="1">
      <alignment horizontal="center" vertical="center" wrapText="1"/>
    </xf>
    <xf numFmtId="0" fontId="23" fillId="8" borderId="1" xfId="0" applyFont="1" applyFill="1" applyBorder="1" applyAlignment="1">
      <alignment horizontal="left" vertical="center" wrapText="1"/>
    </xf>
    <xf numFmtId="0" fontId="8" fillId="8" borderId="1" xfId="0" applyFont="1" applyFill="1" applyBorder="1" applyAlignment="1">
      <alignment horizontal="left" vertical="center" wrapText="1"/>
    </xf>
    <xf numFmtId="4" fontId="0" fillId="0" borderId="33" xfId="0" applyNumberFormat="1" applyBorder="1" applyAlignment="1">
      <alignment horizontal="right" vertical="top" wrapText="1"/>
    </xf>
    <xf numFmtId="0" fontId="0" fillId="0" borderId="33" xfId="0" applyBorder="1" applyAlignment="1">
      <alignment horizontal="center" vertical="top" wrapText="1"/>
    </xf>
    <xf numFmtId="0" fontId="0" fillId="0" borderId="33" xfId="0" applyBorder="1" applyAlignment="1">
      <alignment horizontal="left" vertical="top" wrapText="1"/>
    </xf>
    <xf numFmtId="0" fontId="0" fillId="0" borderId="33" xfId="0" applyBorder="1" applyAlignment="1">
      <alignment horizontal="right" vertical="top" wrapText="1"/>
    </xf>
    <xf numFmtId="0" fontId="26" fillId="0" borderId="33" xfId="0" applyFont="1" applyBorder="1" applyAlignment="1">
      <alignment horizontal="left" vertical="top" wrapText="1"/>
    </xf>
    <xf numFmtId="0" fontId="26" fillId="16" borderId="33" xfId="0" applyFont="1" applyFill="1" applyBorder="1" applyAlignment="1">
      <alignment horizontal="right" wrapText="1"/>
    </xf>
    <xf numFmtId="0" fontId="26" fillId="16" borderId="33" xfId="0" applyFont="1" applyFill="1" applyBorder="1" applyAlignment="1">
      <alignment horizontal="center" wrapText="1"/>
    </xf>
    <xf numFmtId="0" fontId="26" fillId="16" borderId="33" xfId="0" applyFont="1" applyFill="1" applyBorder="1" applyAlignment="1">
      <alignment horizontal="left" wrapText="1"/>
    </xf>
    <xf numFmtId="17" fontId="26" fillId="17" borderId="0" xfId="0" applyNumberFormat="1" applyFont="1" applyFill="1" applyAlignment="1">
      <alignment wrapText="1"/>
    </xf>
    <xf numFmtId="0" fontId="26" fillId="0" borderId="0" xfId="0" applyFont="1" applyAlignment="1">
      <alignment wrapText="1"/>
    </xf>
    <xf numFmtId="0" fontId="13" fillId="7" borderId="1" xfId="0" applyFont="1" applyFill="1" applyBorder="1" applyAlignment="1">
      <alignment horizontal="center" vertical="center" wrapText="1"/>
    </xf>
    <xf numFmtId="44" fontId="5" fillId="7" borderId="1" xfId="2"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horizontal="left" vertical="center" wrapText="1"/>
    </xf>
    <xf numFmtId="0" fontId="9" fillId="5" borderId="1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1" xfId="0" applyFont="1" applyFill="1" applyBorder="1" applyAlignment="1">
      <alignment horizontal="left" vertical="center" wrapText="1"/>
    </xf>
    <xf numFmtId="44" fontId="6" fillId="17" borderId="0" xfId="0" applyNumberFormat="1" applyFont="1" applyFill="1" applyAlignment="1">
      <alignment vertical="center" wrapText="1"/>
    </xf>
    <xf numFmtId="43" fontId="10" fillId="11" borderId="3"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7" borderId="1" xfId="0" applyFont="1" applyFill="1" applyBorder="1" applyAlignment="1">
      <alignment horizontal="center" vertical="center" wrapText="1"/>
    </xf>
    <xf numFmtId="44" fontId="5" fillId="4" borderId="2" xfId="2" applyFont="1" applyFill="1" applyBorder="1" applyAlignment="1">
      <alignment horizontal="center" vertical="center" wrapText="1"/>
    </xf>
    <xf numFmtId="44" fontId="9" fillId="10" borderId="6" xfId="2" applyFont="1" applyFill="1" applyBorder="1" applyAlignment="1">
      <alignment horizontal="center" vertical="center" wrapText="1"/>
    </xf>
    <xf numFmtId="44" fontId="9" fillId="10" borderId="5" xfId="2" applyFont="1" applyFill="1" applyBorder="1" applyAlignment="1">
      <alignment horizontal="center" vertical="center" wrapText="1"/>
    </xf>
    <xf numFmtId="44" fontId="9" fillId="9" borderId="5" xfId="2" applyFont="1" applyFill="1" applyBorder="1" applyAlignment="1">
      <alignment horizontal="center" vertical="center" wrapText="1"/>
    </xf>
    <xf numFmtId="44" fontId="8" fillId="9" borderId="20" xfId="2" applyFont="1" applyFill="1" applyBorder="1" applyAlignment="1">
      <alignment vertical="center"/>
    </xf>
    <xf numFmtId="43" fontId="6" fillId="0" borderId="0" xfId="0" applyNumberFormat="1" applyFont="1" applyAlignment="1">
      <alignment vertical="center" wrapText="1"/>
    </xf>
    <xf numFmtId="44" fontId="8" fillId="8" borderId="3" xfId="2" applyFont="1" applyFill="1" applyBorder="1" applyAlignment="1">
      <alignment vertical="center" wrapText="1"/>
    </xf>
    <xf numFmtId="2" fontId="6" fillId="0" borderId="0" xfId="1" applyNumberFormat="1" applyFont="1" applyAlignment="1">
      <alignment horizontal="center" vertical="center"/>
    </xf>
    <xf numFmtId="2" fontId="6" fillId="0" borderId="0" xfId="1" applyNumberFormat="1" applyFont="1" applyBorder="1" applyAlignment="1">
      <alignment horizontal="center" vertical="center"/>
    </xf>
    <xf numFmtId="0" fontId="7" fillId="9" borderId="5" xfId="4" applyFont="1" applyFill="1" applyBorder="1" applyAlignment="1">
      <alignment horizontal="center" vertical="center"/>
    </xf>
    <xf numFmtId="2" fontId="8" fillId="9" borderId="6" xfId="4" applyNumberFormat="1" applyFont="1" applyFill="1" applyBorder="1" applyAlignment="1">
      <alignment horizontal="center" vertical="center"/>
    </xf>
    <xf numFmtId="0" fontId="7" fillId="9" borderId="6" xfId="4" applyFont="1" applyFill="1" applyBorder="1" applyAlignment="1">
      <alignment horizontal="center" vertical="center"/>
    </xf>
    <xf numFmtId="0" fontId="10" fillId="10" borderId="5" xfId="0" applyFont="1" applyFill="1" applyBorder="1" applyAlignment="1">
      <alignment horizontal="center" vertical="center" wrapText="1"/>
    </xf>
    <xf numFmtId="2" fontId="10" fillId="10" borderId="6" xfId="2" applyNumberFormat="1" applyFont="1" applyFill="1" applyBorder="1" applyAlignment="1">
      <alignment horizontal="center" vertical="center" wrapText="1"/>
    </xf>
    <xf numFmtId="0" fontId="9" fillId="8" borderId="3" xfId="0" applyFont="1" applyFill="1" applyBorder="1" applyAlignment="1">
      <alignment horizontal="center" vertical="center" wrapText="1"/>
    </xf>
    <xf numFmtId="2" fontId="9" fillId="8" borderId="3" xfId="1" applyNumberFormat="1" applyFont="1" applyFill="1" applyBorder="1" applyAlignment="1">
      <alignment horizontal="center" vertical="center" wrapText="1"/>
    </xf>
    <xf numFmtId="0" fontId="10" fillId="8" borderId="5" xfId="0" applyFont="1" applyFill="1" applyBorder="1" applyAlignment="1">
      <alignment vertical="center" wrapText="1"/>
    </xf>
    <xf numFmtId="0" fontId="10" fillId="8" borderId="6" xfId="0" applyFont="1" applyFill="1" applyBorder="1" applyAlignment="1">
      <alignment vertical="center" wrapText="1"/>
    </xf>
    <xf numFmtId="0" fontId="10" fillId="8" borderId="4" xfId="0" applyFont="1" applyFill="1" applyBorder="1" applyAlignment="1">
      <alignment vertical="center" wrapText="1"/>
    </xf>
    <xf numFmtId="0" fontId="9" fillId="5" borderId="10" xfId="0" applyFont="1" applyFill="1" applyBorder="1" applyAlignment="1">
      <alignment horizontal="center" vertical="center" wrapText="1"/>
    </xf>
    <xf numFmtId="2" fontId="9" fillId="5" borderId="11" xfId="1" applyNumberFormat="1" applyFont="1" applyFill="1" applyBorder="1" applyAlignment="1">
      <alignment horizontal="center" vertical="center" wrapText="1"/>
    </xf>
    <xf numFmtId="2" fontId="10" fillId="10" borderId="6" xfId="1" applyNumberFormat="1" applyFont="1" applyFill="1" applyBorder="1" applyAlignment="1">
      <alignment horizontal="center" vertical="center" wrapText="1"/>
    </xf>
    <xf numFmtId="0" fontId="9" fillId="10" borderId="5" xfId="0" applyFont="1" applyFill="1" applyBorder="1" applyAlignment="1">
      <alignment horizontal="center" vertical="center" wrapText="1"/>
    </xf>
    <xf numFmtId="2" fontId="9" fillId="10" borderId="6" xfId="1" applyNumberFormat="1" applyFont="1" applyFill="1" applyBorder="1" applyAlignment="1">
      <alignment horizontal="center" vertical="center" wrapText="1"/>
    </xf>
    <xf numFmtId="0" fontId="9" fillId="5" borderId="5" xfId="0" applyFont="1" applyFill="1" applyBorder="1" applyAlignment="1">
      <alignment horizontal="center" vertical="center" wrapText="1"/>
    </xf>
    <xf numFmtId="2" fontId="9" fillId="5" borderId="6" xfId="1" applyNumberFormat="1" applyFont="1" applyFill="1" applyBorder="1" applyAlignment="1">
      <alignment horizontal="center" vertical="center" wrapText="1"/>
    </xf>
    <xf numFmtId="0" fontId="5" fillId="7" borderId="3" xfId="0" applyFont="1" applyFill="1" applyBorder="1" applyAlignment="1">
      <alignment horizontal="center" vertical="center" wrapText="1"/>
    </xf>
    <xf numFmtId="2" fontId="5" fillId="7" borderId="3" xfId="1" applyNumberFormat="1" applyFont="1" applyFill="1" applyBorder="1" applyAlignment="1">
      <alignment horizontal="center" vertical="center" wrapText="1"/>
    </xf>
    <xf numFmtId="0" fontId="25" fillId="0" borderId="5" xfId="0" applyFont="1" applyBorder="1" applyAlignment="1">
      <alignment horizontal="center" vertical="center"/>
    </xf>
    <xf numFmtId="2" fontId="8" fillId="8" borderId="6" xfId="2" applyNumberFormat="1" applyFont="1" applyFill="1" applyBorder="1" applyAlignment="1">
      <alignment horizontal="center" vertical="center" wrapText="1"/>
    </xf>
    <xf numFmtId="0" fontId="23" fillId="8" borderId="6" xfId="0" applyFont="1" applyFill="1" applyBorder="1" applyAlignment="1">
      <alignment vertical="center" wrapText="1"/>
    </xf>
    <xf numFmtId="0" fontId="23" fillId="8" borderId="4" xfId="0" applyFont="1" applyFill="1" applyBorder="1" applyAlignment="1">
      <alignment horizontal="center" vertical="center" wrapText="1"/>
    </xf>
    <xf numFmtId="0" fontId="23" fillId="8" borderId="9" xfId="0" applyFont="1" applyFill="1" applyBorder="1" applyAlignment="1">
      <alignment horizontal="center" vertical="center" wrapText="1"/>
    </xf>
    <xf numFmtId="2" fontId="8" fillId="8" borderId="8" xfId="0" applyNumberFormat="1" applyFont="1" applyFill="1" applyBorder="1" applyAlignment="1">
      <alignment horizontal="center" vertical="center" wrapText="1"/>
    </xf>
    <xf numFmtId="0" fontId="23" fillId="8" borderId="8" xfId="0" applyFont="1" applyFill="1" applyBorder="1" applyAlignment="1">
      <alignment horizontal="left" vertical="center" wrapText="1"/>
    </xf>
    <xf numFmtId="0" fontId="23" fillId="8" borderId="7" xfId="0" applyFont="1" applyFill="1" applyBorder="1" applyAlignment="1">
      <alignment horizontal="left" vertical="center" wrapText="1"/>
    </xf>
    <xf numFmtId="44" fontId="9" fillId="5" borderId="4" xfId="2" applyFont="1" applyFill="1" applyBorder="1" applyAlignment="1">
      <alignment horizontal="center" vertical="center" wrapText="1"/>
    </xf>
    <xf numFmtId="44" fontId="9" fillId="9" borderId="4" xfId="2" applyFont="1" applyFill="1" applyBorder="1" applyAlignment="1">
      <alignment horizontal="center" vertical="center" wrapText="1"/>
    </xf>
    <xf numFmtId="43" fontId="6"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5" fillId="0" borderId="1" xfId="0" applyFont="1" applyBorder="1" applyAlignment="1">
      <alignment vertical="center" wrapText="1"/>
    </xf>
    <xf numFmtId="44" fontId="5" fillId="0" borderId="1" xfId="0" applyNumberFormat="1" applyFont="1" applyBorder="1" applyAlignment="1">
      <alignment vertical="center" wrapText="1"/>
    </xf>
    <xf numFmtId="44" fontId="10" fillId="11" borderId="12" xfId="2" applyFont="1" applyFill="1" applyBorder="1" applyAlignment="1">
      <alignment horizontal="center" vertical="center" wrapText="1"/>
    </xf>
    <xf numFmtId="44" fontId="8" fillId="9" borderId="6" xfId="2" applyFont="1" applyFill="1" applyBorder="1" applyAlignment="1">
      <alignment vertical="center"/>
    </xf>
    <xf numFmtId="44" fontId="12" fillId="10" borderId="4" xfId="2" applyFont="1" applyFill="1" applyBorder="1" applyAlignment="1">
      <alignment horizontal="center" vertical="center" wrapText="1"/>
    </xf>
    <xf numFmtId="43" fontId="9" fillId="5" borderId="4" xfId="1" applyFont="1" applyFill="1" applyBorder="1" applyAlignment="1">
      <alignment horizontal="center" vertical="center" wrapText="1"/>
    </xf>
    <xf numFmtId="43" fontId="9" fillId="5" borderId="5" xfId="1" applyFont="1" applyFill="1" applyBorder="1" applyAlignment="1">
      <alignment horizontal="center" vertical="center" wrapText="1"/>
    </xf>
    <xf numFmtId="0" fontId="5" fillId="0" borderId="7" xfId="0" applyFont="1" applyBorder="1" applyAlignment="1">
      <alignment vertical="center" wrapText="1"/>
    </xf>
    <xf numFmtId="44" fontId="8" fillId="9" borderId="11" xfId="4" applyNumberFormat="1" applyFont="1" applyFill="1" applyBorder="1" applyAlignment="1">
      <alignment horizontal="right" vertical="center"/>
    </xf>
    <xf numFmtId="2" fontId="6" fillId="0" borderId="1" xfId="0" applyNumberFormat="1" applyFont="1" applyBorder="1" applyAlignment="1">
      <alignment vertical="center" wrapText="1"/>
    </xf>
    <xf numFmtId="2" fontId="9" fillId="5" borderId="4" xfId="1" applyNumberFormat="1" applyFont="1" applyFill="1" applyBorder="1" applyAlignment="1">
      <alignment horizontal="center" vertical="center" wrapText="1"/>
    </xf>
    <xf numFmtId="2" fontId="5" fillId="0" borderId="7" xfId="0" applyNumberFormat="1" applyFont="1" applyBorder="1" applyAlignment="1">
      <alignment vertical="center" wrapText="1"/>
    </xf>
    <xf numFmtId="2" fontId="12" fillId="10" borderId="4" xfId="2" applyNumberFormat="1" applyFont="1" applyFill="1" applyBorder="1" applyAlignment="1">
      <alignment horizontal="center" vertical="center" wrapText="1"/>
    </xf>
    <xf numFmtId="44" fontId="11" fillId="9" borderId="5" xfId="2" applyFont="1" applyFill="1" applyBorder="1" applyAlignment="1">
      <alignment vertical="center"/>
    </xf>
    <xf numFmtId="165" fontId="6" fillId="0" borderId="0" xfId="0" applyNumberFormat="1" applyFont="1" applyAlignment="1">
      <alignment vertical="center"/>
    </xf>
    <xf numFmtId="165" fontId="9" fillId="9" borderId="4" xfId="2" applyNumberFormat="1" applyFont="1" applyFill="1" applyBorder="1" applyAlignment="1">
      <alignment horizontal="center" vertical="center" wrapText="1"/>
    </xf>
    <xf numFmtId="165" fontId="6" fillId="0" borderId="1" xfId="0" applyNumberFormat="1" applyFont="1" applyBorder="1" applyAlignment="1">
      <alignment vertical="center" wrapText="1"/>
    </xf>
    <xf numFmtId="44" fontId="11" fillId="9" borderId="4" xfId="2" applyFont="1" applyFill="1" applyBorder="1" applyAlignment="1">
      <alignment vertical="center"/>
    </xf>
    <xf numFmtId="0" fontId="5" fillId="9" borderId="4" xfId="0" applyFont="1" applyFill="1" applyBorder="1" applyAlignment="1">
      <alignment horizontal="center" vertical="center" wrapText="1"/>
    </xf>
    <xf numFmtId="0" fontId="5" fillId="9" borderId="6" xfId="0" applyFont="1" applyFill="1" applyBorder="1" applyAlignment="1">
      <alignment horizontal="center" vertical="center" wrapText="1"/>
    </xf>
    <xf numFmtId="43" fontId="5" fillId="9" borderId="6" xfId="1" applyFont="1" applyFill="1" applyBorder="1" applyAlignment="1">
      <alignment horizontal="center" vertical="center" wrapText="1"/>
    </xf>
    <xf numFmtId="44" fontId="5" fillId="9" borderId="6" xfId="2" applyFont="1" applyFill="1" applyBorder="1" applyAlignment="1">
      <alignment horizontal="center" vertical="center" wrapText="1"/>
    </xf>
    <xf numFmtId="44" fontId="5" fillId="0" borderId="1" xfId="0" applyNumberFormat="1" applyFont="1" applyBorder="1" applyAlignment="1">
      <alignment horizontal="center" vertical="center" wrapText="1"/>
    </xf>
    <xf numFmtId="44" fontId="5" fillId="0" borderId="0" xfId="0" applyNumberFormat="1" applyFont="1" applyAlignment="1">
      <alignment vertical="center" wrapText="1"/>
    </xf>
    <xf numFmtId="44" fontId="9" fillId="10" borderId="5" xfId="2" applyFont="1" applyFill="1" applyBorder="1" applyAlignment="1">
      <alignment horizontal="center" vertical="center" wrapText="1"/>
    </xf>
    <xf numFmtId="44" fontId="9" fillId="5" borderId="5" xfId="2" applyFont="1" applyFill="1" applyBorder="1" applyAlignment="1">
      <alignment horizontal="center" vertical="center" wrapText="1"/>
    </xf>
    <xf numFmtId="43" fontId="13" fillId="11" borderId="1" xfId="0" applyNumberFormat="1" applyFont="1" applyFill="1" applyBorder="1" applyAlignment="1">
      <alignment horizontal="center" vertical="center" wrapText="1"/>
    </xf>
    <xf numFmtId="44" fontId="9" fillId="10" borderId="6" xfId="2" applyFont="1" applyFill="1" applyBorder="1" applyAlignment="1">
      <alignment horizontal="center" vertical="center" wrapText="1"/>
    </xf>
    <xf numFmtId="44" fontId="9" fillId="10" borderId="5" xfId="2" applyFont="1" applyFill="1" applyBorder="1" applyAlignment="1">
      <alignment horizontal="center" vertical="center" wrapText="1"/>
    </xf>
    <xf numFmtId="44" fontId="9" fillId="9" borderId="5" xfId="2" applyFont="1" applyFill="1" applyBorder="1" applyAlignment="1">
      <alignment horizontal="center" vertical="center" wrapText="1"/>
    </xf>
    <xf numFmtId="0" fontId="8" fillId="9" borderId="5" xfId="0" applyNumberFormat="1" applyFont="1" applyFill="1" applyBorder="1" applyAlignment="1">
      <alignment horizontal="center" vertical="center"/>
    </xf>
    <xf numFmtId="0" fontId="8" fillId="9" borderId="4" xfId="0" applyNumberFormat="1" applyFont="1" applyFill="1" applyBorder="1" applyAlignment="1">
      <alignment horizontal="center" vertical="center"/>
    </xf>
    <xf numFmtId="44" fontId="9" fillId="5" borderId="6" xfId="2" applyFont="1" applyFill="1" applyBorder="1" applyAlignment="1">
      <alignment horizontal="center" vertical="center" wrapText="1"/>
    </xf>
    <xf numFmtId="44" fontId="9" fillId="9" borderId="5" xfId="2" applyFont="1" applyFill="1" applyBorder="1" applyAlignment="1">
      <alignment horizontal="center" vertical="center" wrapText="1"/>
    </xf>
    <xf numFmtId="0" fontId="8" fillId="9" borderId="5" xfId="0" applyNumberFormat="1" applyFont="1" applyFill="1" applyBorder="1" applyAlignment="1">
      <alignment horizontal="center" vertical="center"/>
    </xf>
    <xf numFmtId="0" fontId="8" fillId="9" borderId="4" xfId="0" applyNumberFormat="1" applyFont="1" applyFill="1" applyBorder="1" applyAlignment="1">
      <alignment horizontal="center" vertical="center"/>
    </xf>
    <xf numFmtId="44" fontId="9" fillId="10" borderId="5" xfId="2" applyFont="1" applyFill="1" applyBorder="1" applyAlignment="1">
      <alignment horizontal="center" vertical="center" wrapText="1"/>
    </xf>
    <xf numFmtId="44" fontId="9" fillId="5" borderId="5" xfId="2" applyFont="1" applyFill="1" applyBorder="1" applyAlignment="1">
      <alignment horizontal="center" vertical="center" wrapText="1"/>
    </xf>
    <xf numFmtId="44" fontId="10" fillId="11" borderId="4" xfId="2" applyFont="1" applyFill="1" applyBorder="1" applyAlignment="1">
      <alignment horizontal="center" vertical="center" wrapText="1"/>
    </xf>
    <xf numFmtId="44" fontId="9" fillId="10" borderId="8" xfId="2" applyFont="1" applyFill="1" applyBorder="1" applyAlignment="1">
      <alignment horizontal="center" vertical="center" wrapText="1"/>
    </xf>
    <xf numFmtId="2" fontId="28" fillId="18" borderId="33" xfId="0" applyNumberFormat="1" applyFont="1" applyFill="1" applyBorder="1" applyAlignment="1">
      <alignment horizontal="left" vertical="center"/>
    </xf>
    <xf numFmtId="2" fontId="28" fillId="19" borderId="33" xfId="0" applyNumberFormat="1" applyFont="1" applyFill="1" applyBorder="1" applyAlignment="1">
      <alignment horizontal="left" vertical="center"/>
    </xf>
    <xf numFmtId="10" fontId="28" fillId="19" borderId="33" xfId="0" applyNumberFormat="1" applyFont="1" applyFill="1" applyBorder="1" applyAlignment="1">
      <alignment horizontal="left" vertical="center"/>
    </xf>
    <xf numFmtId="166" fontId="28" fillId="20" borderId="33" xfId="0" applyNumberFormat="1" applyFont="1" applyFill="1" applyBorder="1" applyAlignment="1">
      <alignment horizontal="left" vertical="center"/>
    </xf>
    <xf numFmtId="43" fontId="0" fillId="0" borderId="0" xfId="1" applyFont="1"/>
    <xf numFmtId="2" fontId="28" fillId="21" borderId="33" xfId="0" applyNumberFormat="1" applyFont="1" applyFill="1" applyBorder="1" applyAlignment="1">
      <alignment horizontal="left" vertical="center" wrapText="1"/>
    </xf>
    <xf numFmtId="10" fontId="28" fillId="21" borderId="33" xfId="0" applyNumberFormat="1" applyFont="1" applyFill="1" applyBorder="1" applyAlignment="1">
      <alignment horizontal="left" vertical="center"/>
    </xf>
    <xf numFmtId="166" fontId="28" fillId="22" borderId="33" xfId="0" applyNumberFormat="1" applyFont="1" applyFill="1" applyBorder="1" applyAlignment="1">
      <alignment horizontal="left" vertical="center"/>
    </xf>
    <xf numFmtId="166" fontId="28" fillId="18" borderId="33" xfId="0" applyNumberFormat="1" applyFont="1" applyFill="1" applyBorder="1" applyAlignment="1">
      <alignment horizontal="left" vertical="center"/>
    </xf>
    <xf numFmtId="10" fontId="28" fillId="18" borderId="33" xfId="0" applyNumberFormat="1" applyFont="1" applyFill="1" applyBorder="1" applyAlignment="1">
      <alignment horizontal="left" vertical="center"/>
    </xf>
    <xf numFmtId="166" fontId="28" fillId="0" borderId="33" xfId="0" applyNumberFormat="1" applyFont="1" applyBorder="1" applyAlignment="1">
      <alignment horizontal="left" vertical="center"/>
    </xf>
    <xf numFmtId="166" fontId="28" fillId="18" borderId="33" xfId="0" applyNumberFormat="1" applyFont="1" applyFill="1" applyBorder="1" applyAlignment="1">
      <alignment horizontal="left" vertical="center" wrapText="1"/>
    </xf>
    <xf numFmtId="0" fontId="29" fillId="0" borderId="0" xfId="0" applyFont="1"/>
    <xf numFmtId="0" fontId="0" fillId="0" borderId="0" xfId="0" applyAlignment="1">
      <alignment wrapText="1"/>
    </xf>
    <xf numFmtId="0" fontId="26" fillId="0" borderId="0" xfId="0" applyFont="1" applyAlignment="1">
      <alignment wrapText="1"/>
    </xf>
    <xf numFmtId="0" fontId="5" fillId="7" borderId="1" xfId="0" applyFont="1" applyFill="1" applyBorder="1" applyAlignment="1">
      <alignment horizontal="center" vertical="center" wrapText="1"/>
    </xf>
    <xf numFmtId="44" fontId="5" fillId="7" borderId="2" xfId="2" applyFont="1" applyFill="1" applyBorder="1" applyAlignment="1">
      <alignment horizontal="center" vertical="center" wrapText="1"/>
    </xf>
    <xf numFmtId="44" fontId="5" fillId="7" borderId="3" xfId="2" applyFont="1" applyFill="1" applyBorder="1" applyAlignment="1">
      <alignment horizontal="center" vertical="center" wrapText="1"/>
    </xf>
    <xf numFmtId="4" fontId="24"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xf>
    <xf numFmtId="4" fontId="23" fillId="8" borderId="4" xfId="0" applyNumberFormat="1" applyFont="1" applyFill="1" applyBorder="1" applyAlignment="1">
      <alignment horizontal="center" vertical="center"/>
    </xf>
    <xf numFmtId="4" fontId="23" fillId="8" borderId="6" xfId="0" applyNumberFormat="1" applyFont="1" applyFill="1" applyBorder="1" applyAlignment="1">
      <alignment horizontal="center" vertical="center"/>
    </xf>
    <xf numFmtId="4" fontId="23" fillId="8" borderId="5" xfId="0" applyNumberFormat="1" applyFont="1" applyFill="1" applyBorder="1" applyAlignment="1">
      <alignment horizontal="center" vertical="center"/>
    </xf>
    <xf numFmtId="44" fontId="8" fillId="8" borderId="4" xfId="2" applyFont="1" applyFill="1" applyBorder="1" applyAlignment="1">
      <alignment horizontal="center" vertical="center" wrapText="1"/>
    </xf>
    <xf numFmtId="44" fontId="8" fillId="8" borderId="6" xfId="2" applyFont="1" applyFill="1" applyBorder="1" applyAlignment="1">
      <alignment horizontal="center" vertical="center" wrapText="1"/>
    </xf>
    <xf numFmtId="44" fontId="8" fillId="8" borderId="5" xfId="2"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23" fillId="8" borderId="4" xfId="0" applyFont="1" applyFill="1" applyBorder="1" applyAlignment="1">
      <alignment horizontal="left" vertical="center" wrapText="1"/>
    </xf>
    <xf numFmtId="0" fontId="23" fillId="8" borderId="5" xfId="0" applyFont="1" applyFill="1" applyBorder="1" applyAlignment="1">
      <alignment horizontal="left" vertical="center"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23" fillId="8" borderId="7" xfId="0" applyFont="1" applyFill="1" applyBorder="1" applyAlignment="1">
      <alignment horizontal="center" vertical="center" wrapText="1"/>
    </xf>
    <xf numFmtId="0" fontId="23" fillId="8" borderId="13"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3" fillId="8" borderId="7" xfId="0" applyFont="1" applyFill="1" applyBorder="1" applyAlignment="1">
      <alignment horizontal="left" vertical="center"/>
    </xf>
    <xf numFmtId="0" fontId="23" fillId="8" borderId="9" xfId="0" applyFont="1" applyFill="1" applyBorder="1" applyAlignment="1">
      <alignment horizontal="left" vertical="center"/>
    </xf>
    <xf numFmtId="0" fontId="23" fillId="8" borderId="13" xfId="0" applyFont="1" applyFill="1" applyBorder="1" applyAlignment="1">
      <alignment horizontal="left" vertical="center"/>
    </xf>
    <xf numFmtId="0" fontId="23" fillId="8" borderId="14" xfId="0" applyFont="1" applyFill="1" applyBorder="1" applyAlignment="1">
      <alignment horizontal="left" vertical="center"/>
    </xf>
    <xf numFmtId="0" fontId="23" fillId="8" borderId="12" xfId="0" applyFont="1" applyFill="1" applyBorder="1" applyAlignment="1">
      <alignment horizontal="left" vertical="center"/>
    </xf>
    <xf numFmtId="0" fontId="23" fillId="8" borderId="10" xfId="0" applyFont="1" applyFill="1" applyBorder="1" applyAlignment="1">
      <alignment horizontal="left" vertical="center"/>
    </xf>
    <xf numFmtId="0" fontId="13" fillId="7" borderId="1"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5" fillId="0" borderId="1" xfId="0" applyFont="1" applyBorder="1" applyAlignment="1">
      <alignment horizontal="center" vertical="center"/>
    </xf>
    <xf numFmtId="43" fontId="5" fillId="7" borderId="1" xfId="1" applyFont="1" applyFill="1" applyBorder="1" applyAlignment="1">
      <alignment horizontal="center" vertical="center" wrapText="1"/>
    </xf>
    <xf numFmtId="0" fontId="17" fillId="0" borderId="16" xfId="5" applyFont="1" applyBorder="1" applyAlignment="1">
      <alignment horizontal="right" vertical="center"/>
    </xf>
    <xf numFmtId="0" fontId="17" fillId="0" borderId="1" xfId="5" applyFont="1" applyBorder="1" applyAlignment="1">
      <alignment horizontal="right" vertical="center"/>
    </xf>
    <xf numFmtId="10" fontId="17" fillId="0" borderId="21" xfId="5" applyNumberFormat="1" applyFont="1" applyBorder="1" applyAlignment="1">
      <alignment horizontal="center" vertical="center"/>
    </xf>
    <xf numFmtId="10" fontId="17" fillId="0" borderId="22" xfId="5" applyNumberFormat="1" applyFont="1" applyBorder="1" applyAlignment="1">
      <alignment horizontal="center" vertical="center"/>
    </xf>
    <xf numFmtId="10" fontId="17" fillId="0" borderId="23" xfId="5" applyNumberFormat="1" applyFont="1" applyBorder="1" applyAlignment="1">
      <alignment horizontal="center" vertical="center"/>
    </xf>
    <xf numFmtId="0" fontId="17" fillId="0" borderId="18" xfId="5" applyFont="1" applyBorder="1" applyAlignment="1">
      <alignment horizontal="right" vertical="center"/>
    </xf>
    <xf numFmtId="0" fontId="17" fillId="0" borderId="19" xfId="5" applyFont="1" applyBorder="1" applyAlignment="1">
      <alignment horizontal="right" vertical="center"/>
    </xf>
    <xf numFmtId="0" fontId="16" fillId="0" borderId="25" xfId="5" applyFont="1" applyBorder="1" applyAlignment="1">
      <alignment horizontal="center" vertical="center"/>
    </xf>
    <xf numFmtId="0" fontId="16" fillId="0" borderId="9" xfId="5" applyFont="1" applyBorder="1" applyAlignment="1">
      <alignment horizontal="center" vertical="center"/>
    </xf>
    <xf numFmtId="0" fontId="16" fillId="0" borderId="26" xfId="5" applyFont="1" applyBorder="1" applyAlignment="1">
      <alignment horizontal="center" vertical="center"/>
    </xf>
    <xf numFmtId="0" fontId="16" fillId="0" borderId="10" xfId="5" applyFont="1" applyBorder="1" applyAlignment="1">
      <alignment horizontal="center" vertical="center"/>
    </xf>
    <xf numFmtId="44" fontId="19" fillId="0" borderId="2" xfId="2" applyFont="1" applyBorder="1" applyAlignment="1">
      <alignment horizontal="center" vertical="center"/>
    </xf>
    <xf numFmtId="44" fontId="19" fillId="0" borderId="3" xfId="2" applyFont="1" applyBorder="1" applyAlignment="1">
      <alignment horizontal="center" vertical="center"/>
    </xf>
    <xf numFmtId="10" fontId="19" fillId="0" borderId="2" xfId="5" applyNumberFormat="1" applyFont="1" applyBorder="1" applyAlignment="1">
      <alignment horizontal="center" vertical="center"/>
    </xf>
    <xf numFmtId="10" fontId="19" fillId="0" borderId="3" xfId="5" applyNumberFormat="1" applyFont="1" applyBorder="1" applyAlignment="1">
      <alignment horizontal="center" vertical="center"/>
    </xf>
    <xf numFmtId="0" fontId="17" fillId="0" borderId="7" xfId="5" applyFont="1" applyBorder="1" applyAlignment="1">
      <alignment horizontal="center" vertical="center"/>
    </xf>
    <xf numFmtId="0" fontId="17" fillId="0" borderId="8" xfId="5" applyFont="1" applyBorder="1" applyAlignment="1">
      <alignment horizontal="center" vertical="center"/>
    </xf>
    <xf numFmtId="0" fontId="17" fillId="0" borderId="9" xfId="5" applyFont="1" applyBorder="1" applyAlignment="1">
      <alignment horizontal="center" vertical="center"/>
    </xf>
    <xf numFmtId="0" fontId="17" fillId="0" borderId="12" xfId="5" applyFont="1" applyBorder="1" applyAlignment="1">
      <alignment horizontal="center" vertical="center"/>
    </xf>
    <xf numFmtId="0" fontId="17" fillId="0" borderId="11" xfId="5" applyFont="1" applyBorder="1" applyAlignment="1">
      <alignment horizontal="center" vertical="center"/>
    </xf>
    <xf numFmtId="0" fontId="17" fillId="0" borderId="10" xfId="5" applyFont="1" applyBorder="1" applyAlignment="1">
      <alignment horizontal="center" vertical="center"/>
    </xf>
    <xf numFmtId="44" fontId="19" fillId="0" borderId="21" xfId="5" applyNumberFormat="1" applyFont="1" applyBorder="1" applyAlignment="1">
      <alignment horizontal="center" vertical="center"/>
    </xf>
    <xf numFmtId="44" fontId="19" fillId="0" borderId="27" xfId="5" applyNumberFormat="1" applyFont="1" applyBorder="1" applyAlignment="1">
      <alignment horizontal="center" vertical="center"/>
    </xf>
    <xf numFmtId="0" fontId="17" fillId="0" borderId="16" xfId="5" applyFont="1" applyBorder="1" applyAlignment="1">
      <alignment horizontal="center" vertical="center"/>
    </xf>
    <xf numFmtId="0" fontId="17" fillId="0" borderId="1" xfId="5" applyFont="1" applyBorder="1" applyAlignment="1">
      <alignment horizontal="center" vertical="center"/>
    </xf>
    <xf numFmtId="44" fontId="17" fillId="0" borderId="1" xfId="2" applyFont="1" applyBorder="1" applyAlignment="1">
      <alignment horizontal="center" vertical="center"/>
    </xf>
    <xf numFmtId="10" fontId="17" fillId="0" borderId="1" xfId="5" applyNumberFormat="1" applyFont="1" applyBorder="1" applyAlignment="1">
      <alignment horizontal="center" vertical="center"/>
    </xf>
    <xf numFmtId="10" fontId="17" fillId="0" borderId="2" xfId="5" applyNumberFormat="1" applyFont="1" applyBorder="1" applyAlignment="1">
      <alignment horizontal="center" vertical="center"/>
    </xf>
    <xf numFmtId="10" fontId="17" fillId="0" borderId="3" xfId="5" applyNumberFormat="1" applyFont="1" applyBorder="1" applyAlignment="1">
      <alignment horizontal="center" vertical="center"/>
    </xf>
    <xf numFmtId="0" fontId="17" fillId="0" borderId="34" xfId="5" applyFont="1" applyBorder="1" applyAlignment="1">
      <alignment horizontal="center" vertical="center"/>
    </xf>
    <xf numFmtId="0" fontId="17" fillId="0" borderId="35" xfId="5" applyFont="1" applyBorder="1" applyAlignment="1">
      <alignment horizontal="center" vertical="center"/>
    </xf>
    <xf numFmtId="0" fontId="17" fillId="0" borderId="2" xfId="5" applyFont="1" applyBorder="1" applyAlignment="1">
      <alignment horizontal="center" vertical="center"/>
    </xf>
    <xf numFmtId="0" fontId="17" fillId="0" borderId="3" xfId="5" applyFont="1" applyBorder="1" applyAlignment="1">
      <alignment horizontal="center" vertical="center"/>
    </xf>
    <xf numFmtId="44" fontId="17" fillId="0" borderId="2" xfId="2" applyFont="1" applyBorder="1" applyAlignment="1">
      <alignment horizontal="center" vertical="center"/>
    </xf>
    <xf numFmtId="44" fontId="17" fillId="0" borderId="3" xfId="2" applyFont="1" applyBorder="1" applyAlignment="1">
      <alignment horizontal="center" vertical="center"/>
    </xf>
    <xf numFmtId="4" fontId="15" fillId="0" borderId="28" xfId="0" applyNumberFormat="1" applyFont="1" applyBorder="1" applyAlignment="1">
      <alignment horizontal="center" vertical="center"/>
    </xf>
    <xf numFmtId="4" fontId="15" fillId="0" borderId="29" xfId="0" applyNumberFormat="1" applyFont="1" applyBorder="1" applyAlignment="1">
      <alignment horizontal="center" vertical="center"/>
    </xf>
    <xf numFmtId="4" fontId="15" fillId="0" borderId="30" xfId="0" applyNumberFormat="1"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7" xfId="0" applyFont="1" applyBorder="1" applyAlignment="1">
      <alignment horizontal="center" vertical="center"/>
    </xf>
    <xf numFmtId="0" fontId="12" fillId="0" borderId="2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10" fillId="0" borderId="5" xfId="0" applyFont="1" applyBorder="1" applyAlignment="1">
      <alignment horizontal="left" vertical="center"/>
    </xf>
    <xf numFmtId="0" fontId="13" fillId="0" borderId="4" xfId="0" applyFont="1" applyBorder="1" applyAlignment="1">
      <alignment horizontal="left" vertical="center"/>
    </xf>
    <xf numFmtId="0" fontId="13" fillId="0" borderId="6" xfId="0" applyFont="1" applyBorder="1" applyAlignment="1">
      <alignment horizontal="left" vertical="center"/>
    </xf>
    <xf numFmtId="0" fontId="13" fillId="0" borderId="5" xfId="0" applyFont="1" applyBorder="1" applyAlignment="1">
      <alignment horizontal="left" vertical="center"/>
    </xf>
    <xf numFmtId="0" fontId="27" fillId="7" borderId="2" xfId="0" applyFont="1" applyFill="1" applyBorder="1" applyAlignment="1">
      <alignment horizontal="center" vertical="center" wrapText="1"/>
    </xf>
    <xf numFmtId="0" fontId="27" fillId="7" borderId="3" xfId="0" applyFont="1" applyFill="1" applyBorder="1" applyAlignment="1">
      <alignment horizontal="center" vertical="center" wrapText="1"/>
    </xf>
    <xf numFmtId="2" fontId="9" fillId="8" borderId="2" xfId="1" applyNumberFormat="1" applyFont="1" applyFill="1" applyBorder="1" applyAlignment="1">
      <alignment horizontal="center" vertical="center" wrapText="1"/>
    </xf>
    <xf numFmtId="2" fontId="9" fillId="8" borderId="3" xfId="1" applyNumberFormat="1"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10" fillId="8" borderId="1" xfId="0" applyFont="1" applyFill="1" applyBorder="1" applyAlignment="1">
      <alignment horizontal="right" vertical="center" wrapText="1"/>
    </xf>
    <xf numFmtId="0" fontId="10" fillId="8" borderId="4" xfId="0" applyFont="1" applyFill="1" applyBorder="1" applyAlignment="1">
      <alignment horizontal="left" vertical="center" wrapText="1"/>
    </xf>
    <xf numFmtId="0" fontId="10" fillId="8" borderId="6" xfId="0" applyFont="1" applyFill="1" applyBorder="1" applyAlignment="1">
      <alignment horizontal="left" vertical="center" wrapText="1"/>
    </xf>
    <xf numFmtId="0" fontId="10" fillId="8" borderId="5" xfId="0" applyFont="1" applyFill="1" applyBorder="1" applyAlignment="1">
      <alignment horizontal="left" vertical="center" wrapText="1"/>
    </xf>
    <xf numFmtId="4" fontId="24" fillId="8" borderId="4" xfId="0" applyNumberFormat="1" applyFont="1" applyFill="1" applyBorder="1" applyAlignment="1">
      <alignment horizontal="center" vertical="center" wrapText="1"/>
    </xf>
    <xf numFmtId="4" fontId="24" fillId="8" borderId="6" xfId="0" applyNumberFormat="1" applyFont="1" applyFill="1" applyBorder="1" applyAlignment="1">
      <alignment horizontal="center" vertical="center" wrapText="1"/>
    </xf>
    <xf numFmtId="4" fontId="24" fillId="8" borderId="5" xfId="0" applyNumberFormat="1" applyFont="1" applyFill="1" applyBorder="1" applyAlignment="1">
      <alignment horizontal="center" vertical="center" wrapText="1"/>
    </xf>
    <xf numFmtId="4" fontId="23" fillId="8" borderId="8" xfId="0" applyNumberFormat="1" applyFont="1" applyFill="1" applyBorder="1" applyAlignment="1">
      <alignment horizontal="center" vertical="center"/>
    </xf>
    <xf numFmtId="4" fontId="23" fillId="8" borderId="9" xfId="0" applyNumberFormat="1" applyFont="1" applyFill="1" applyBorder="1" applyAlignment="1">
      <alignment horizontal="center" vertical="center"/>
    </xf>
    <xf numFmtId="0" fontId="6" fillId="8" borderId="7"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14" xfId="0" applyFont="1" applyFill="1" applyBorder="1" applyAlignment="1">
      <alignment horizontal="center" vertical="center"/>
    </xf>
    <xf numFmtId="0" fontId="6" fillId="8" borderId="12" xfId="0" applyFont="1" applyFill="1" applyBorder="1" applyAlignment="1">
      <alignment horizontal="center" vertical="center"/>
    </xf>
    <xf numFmtId="0" fontId="6" fillId="8" borderId="10" xfId="0" applyFont="1" applyFill="1" applyBorder="1" applyAlignment="1">
      <alignment horizontal="center" vertical="center"/>
    </xf>
    <xf numFmtId="0" fontId="23" fillId="8" borderId="2" xfId="0" applyFont="1" applyFill="1" applyBorder="1" applyAlignment="1">
      <alignment horizontal="center" vertical="center" wrapText="1"/>
    </xf>
    <xf numFmtId="0" fontId="23" fillId="8" borderId="15"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3" fillId="8" borderId="7" xfId="0" applyFont="1" applyFill="1" applyBorder="1" applyAlignment="1">
      <alignment horizontal="center" vertical="center"/>
    </xf>
    <xf numFmtId="0" fontId="23" fillId="8" borderId="8" xfId="0" applyFont="1" applyFill="1" applyBorder="1" applyAlignment="1">
      <alignment horizontal="center" vertical="center"/>
    </xf>
    <xf numFmtId="0" fontId="23" fillId="8" borderId="9" xfId="0" applyFont="1" applyFill="1" applyBorder="1" applyAlignment="1">
      <alignment horizontal="center" vertical="center"/>
    </xf>
    <xf numFmtId="0" fontId="23" fillId="8" borderId="13" xfId="0" applyFont="1" applyFill="1" applyBorder="1" applyAlignment="1">
      <alignment horizontal="center" vertical="center"/>
    </xf>
    <xf numFmtId="0" fontId="23" fillId="8" borderId="0" xfId="0" applyFont="1" applyFill="1" applyBorder="1" applyAlignment="1">
      <alignment horizontal="center" vertical="center"/>
    </xf>
    <xf numFmtId="0" fontId="23" fillId="8" borderId="14" xfId="0" applyFont="1" applyFill="1" applyBorder="1" applyAlignment="1">
      <alignment horizontal="center" vertical="center"/>
    </xf>
    <xf numFmtId="0" fontId="23" fillId="8" borderId="12"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10" xfId="0" applyFont="1" applyFill="1" applyBorder="1" applyAlignment="1">
      <alignment horizontal="center" vertical="center"/>
    </xf>
    <xf numFmtId="0" fontId="10" fillId="8" borderId="1" xfId="0" applyFont="1" applyFill="1" applyBorder="1" applyAlignment="1">
      <alignment horizontal="center" vertical="center" wrapText="1"/>
    </xf>
    <xf numFmtId="0" fontId="10" fillId="8" borderId="1" xfId="0" quotePrefix="1" applyFont="1" applyFill="1" applyBorder="1" applyAlignment="1">
      <alignment horizontal="center" vertical="center" wrapText="1"/>
    </xf>
    <xf numFmtId="0" fontId="10" fillId="8" borderId="7" xfId="0" applyFont="1" applyFill="1" applyBorder="1" applyAlignment="1">
      <alignment horizontal="left" vertical="center" wrapText="1"/>
    </xf>
    <xf numFmtId="0" fontId="10" fillId="8" borderId="12" xfId="0" applyFont="1" applyFill="1" applyBorder="1" applyAlignment="1">
      <alignment horizontal="left" vertical="center" wrapText="1"/>
    </xf>
    <xf numFmtId="44" fontId="13" fillId="11" borderId="1" xfId="0" applyNumberFormat="1" applyFont="1" applyFill="1" applyBorder="1" applyAlignment="1">
      <alignment horizontal="center" vertical="center"/>
    </xf>
    <xf numFmtId="44" fontId="9" fillId="10" borderId="6" xfId="2" applyFont="1" applyFill="1" applyBorder="1" applyAlignment="1">
      <alignment horizontal="center" vertical="center" wrapText="1"/>
    </xf>
    <xf numFmtId="44" fontId="9" fillId="10" borderId="5" xfId="2" applyFont="1" applyFill="1" applyBorder="1" applyAlignment="1">
      <alignment horizontal="center" vertical="center" wrapText="1"/>
    </xf>
    <xf numFmtId="44" fontId="11" fillId="9" borderId="11" xfId="2" applyFont="1" applyFill="1" applyBorder="1" applyAlignment="1">
      <alignment horizontal="center" vertical="center"/>
    </xf>
    <xf numFmtId="44" fontId="11" fillId="9" borderId="10" xfId="2" applyFont="1" applyFill="1" applyBorder="1" applyAlignment="1">
      <alignment horizontal="center" vertical="center"/>
    </xf>
    <xf numFmtId="44" fontId="11" fillId="9" borderId="6" xfId="2" applyFont="1" applyFill="1" applyBorder="1" applyAlignment="1">
      <alignment horizontal="center" vertical="center"/>
    </xf>
    <xf numFmtId="44" fontId="11" fillId="9" borderId="5" xfId="2" applyFont="1" applyFill="1" applyBorder="1" applyAlignment="1">
      <alignment horizontal="center" vertical="center"/>
    </xf>
    <xf numFmtId="44" fontId="8" fillId="9" borderId="11" xfId="2" applyFont="1" applyFill="1" applyBorder="1" applyAlignment="1">
      <alignment horizontal="center" vertical="center"/>
    </xf>
    <xf numFmtId="44" fontId="8" fillId="9" borderId="10" xfId="2" applyFont="1" applyFill="1" applyBorder="1" applyAlignment="1">
      <alignment horizontal="center" vertical="center"/>
    </xf>
    <xf numFmtId="44" fontId="9" fillId="9" borderId="6" xfId="2" applyFont="1" applyFill="1" applyBorder="1" applyAlignment="1">
      <alignment horizontal="center" vertical="center" wrapText="1"/>
    </xf>
    <xf numFmtId="44" fontId="9" fillId="9" borderId="5" xfId="2" applyFont="1" applyFill="1" applyBorder="1" applyAlignment="1">
      <alignment horizontal="center" vertical="center" wrapText="1"/>
    </xf>
    <xf numFmtId="0" fontId="13" fillId="6" borderId="1" xfId="0" applyFont="1" applyFill="1" applyBorder="1" applyAlignment="1">
      <alignment horizontal="left" vertical="center" wrapText="1"/>
    </xf>
    <xf numFmtId="164" fontId="13" fillId="0" borderId="8" xfId="0" applyNumberFormat="1" applyFont="1" applyBorder="1" applyAlignment="1">
      <alignment horizontal="center" vertical="center"/>
    </xf>
    <xf numFmtId="164" fontId="13" fillId="0" borderId="9" xfId="0" applyNumberFormat="1" applyFont="1" applyBorder="1" applyAlignment="1">
      <alignment horizontal="center" vertical="center"/>
    </xf>
    <xf numFmtId="164" fontId="13" fillId="0" borderId="0" xfId="0" applyNumberFormat="1" applyFont="1" applyBorder="1" applyAlignment="1">
      <alignment horizontal="center" vertical="center"/>
    </xf>
    <xf numFmtId="164" fontId="13" fillId="0" borderId="14" xfId="0" applyNumberFormat="1" applyFont="1" applyBorder="1" applyAlignment="1">
      <alignment horizontal="center" vertical="center"/>
    </xf>
    <xf numFmtId="164" fontId="13" fillId="0" borderId="11" xfId="0" applyNumberFormat="1" applyFont="1" applyBorder="1" applyAlignment="1">
      <alignment horizontal="center" vertical="center"/>
    </xf>
    <xf numFmtId="164" fontId="13" fillId="0" borderId="10" xfId="0" applyNumberFormat="1" applyFont="1" applyBorder="1" applyAlignment="1">
      <alignment horizontal="center" vertical="center"/>
    </xf>
    <xf numFmtId="0" fontId="11" fillId="0" borderId="1" xfId="0" applyNumberFormat="1" applyFont="1" applyBorder="1" applyAlignment="1">
      <alignment horizontal="center" vertical="center"/>
    </xf>
    <xf numFmtId="44" fontId="8"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44" fontId="13" fillId="0" borderId="1" xfId="0" applyNumberFormat="1" applyFont="1" applyBorder="1" applyAlignment="1">
      <alignment horizontal="center" vertical="center"/>
    </xf>
    <xf numFmtId="44" fontId="13" fillId="0" borderId="4" xfId="2" applyFont="1" applyBorder="1" applyAlignment="1">
      <alignment horizontal="center" vertical="center"/>
    </xf>
    <xf numFmtId="44" fontId="13" fillId="0" borderId="5" xfId="2" applyFont="1" applyBorder="1" applyAlignment="1">
      <alignment horizontal="center" vertical="center"/>
    </xf>
    <xf numFmtId="0" fontId="8" fillId="9" borderId="6" xfId="0" applyNumberFormat="1" applyFont="1" applyFill="1" applyBorder="1" applyAlignment="1">
      <alignment horizontal="center" vertical="center"/>
    </xf>
    <xf numFmtId="0" fontId="8" fillId="9" borderId="5" xfId="0" applyNumberFormat="1" applyFont="1" applyFill="1" applyBorder="1" applyAlignment="1">
      <alignment horizontal="center" vertical="center"/>
    </xf>
    <xf numFmtId="0" fontId="8" fillId="9" borderId="4" xfId="0" applyNumberFormat="1" applyFont="1" applyFill="1" applyBorder="1" applyAlignment="1">
      <alignment horizontal="center" vertical="center"/>
    </xf>
    <xf numFmtId="44" fontId="5" fillId="4" borderId="1" xfId="2" applyFont="1" applyFill="1" applyBorder="1" applyAlignment="1">
      <alignment horizontal="center" vertical="center" wrapText="1"/>
    </xf>
    <xf numFmtId="44" fontId="5" fillId="4" borderId="2" xfId="2" applyFont="1" applyFill="1" applyBorder="1" applyAlignment="1">
      <alignment horizontal="center" vertical="center" wrapText="1"/>
    </xf>
    <xf numFmtId="0" fontId="8" fillId="7" borderId="1" xfId="0" applyFont="1" applyFill="1" applyBorder="1" applyAlignment="1">
      <alignment horizontal="center" vertical="center" wrapText="1"/>
    </xf>
    <xf numFmtId="44" fontId="9" fillId="9" borderId="4" xfId="2"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43" fontId="5" fillId="4" borderId="1" xfId="1" applyFont="1" applyFill="1" applyBorder="1" applyAlignment="1">
      <alignment horizontal="center" vertical="center" wrapText="1"/>
    </xf>
    <xf numFmtId="43" fontId="5" fillId="4" borderId="2" xfId="1" applyFont="1" applyFill="1" applyBorder="1" applyAlignment="1">
      <alignment horizontal="center" vertical="center" wrapText="1"/>
    </xf>
    <xf numFmtId="0" fontId="23" fillId="8" borderId="4" xfId="0" applyFont="1" applyFill="1" applyBorder="1" applyAlignment="1">
      <alignment horizontal="left" vertical="center"/>
    </xf>
    <xf numFmtId="0" fontId="23" fillId="8" borderId="6" xfId="0" applyFont="1" applyFill="1" applyBorder="1" applyAlignment="1">
      <alignment horizontal="left" vertical="center"/>
    </xf>
    <xf numFmtId="0" fontId="23" fillId="8" borderId="5" xfId="0" applyFont="1" applyFill="1" applyBorder="1" applyAlignment="1">
      <alignment horizontal="left" vertical="center"/>
    </xf>
    <xf numFmtId="0" fontId="23" fillId="8" borderId="6" xfId="0" applyFont="1" applyFill="1" applyBorder="1" applyAlignment="1">
      <alignment horizontal="left" vertical="center" wrapText="1"/>
    </xf>
    <xf numFmtId="0" fontId="8" fillId="8" borderId="4" xfId="0" applyFont="1" applyFill="1" applyBorder="1" applyAlignment="1">
      <alignment horizontal="left" vertical="center" wrapText="1"/>
    </xf>
    <xf numFmtId="0" fontId="8" fillId="8" borderId="6" xfId="0" applyFont="1" applyFill="1" applyBorder="1" applyAlignment="1">
      <alignment horizontal="left" vertical="center" wrapText="1"/>
    </xf>
    <xf numFmtId="0" fontId="8" fillId="8" borderId="5" xfId="0" applyFont="1" applyFill="1" applyBorder="1" applyAlignment="1">
      <alignment horizontal="left" vertical="center" wrapText="1"/>
    </xf>
    <xf numFmtId="44" fontId="9" fillId="5" borderId="6" xfId="2" applyFont="1" applyFill="1" applyBorder="1" applyAlignment="1">
      <alignment horizontal="center" vertical="center" wrapText="1"/>
    </xf>
    <xf numFmtId="44" fontId="9" fillId="5" borderId="5" xfId="2" applyFont="1" applyFill="1" applyBorder="1" applyAlignment="1">
      <alignment horizontal="center" vertical="center" wrapText="1"/>
    </xf>
    <xf numFmtId="44" fontId="8" fillId="9" borderId="11" xfId="2" applyNumberFormat="1" applyFont="1" applyFill="1" applyBorder="1" applyAlignment="1">
      <alignment horizontal="center" vertical="center"/>
    </xf>
    <xf numFmtId="44" fontId="8" fillId="9" borderId="10" xfId="2" applyNumberFormat="1" applyFont="1" applyFill="1" applyBorder="1" applyAlignment="1">
      <alignment horizontal="center" vertical="center"/>
    </xf>
    <xf numFmtId="0" fontId="8" fillId="9" borderId="7" xfId="0" applyNumberFormat="1" applyFont="1" applyFill="1" applyBorder="1" applyAlignment="1">
      <alignment horizontal="center" vertical="center"/>
    </xf>
    <xf numFmtId="0" fontId="8" fillId="9" borderId="9" xfId="0" applyNumberFormat="1" applyFont="1" applyFill="1" applyBorder="1" applyAlignment="1">
      <alignment horizontal="center" vertical="center"/>
    </xf>
  </cellXfs>
  <cellStyles count="9">
    <cellStyle name="Moeda" xfId="2" builtinId="4"/>
    <cellStyle name="Moeda 4" xfId="6" xr:uid="{00000000-0005-0000-0000-000001000000}"/>
    <cellStyle name="Normal" xfId="0" builtinId="0"/>
    <cellStyle name="Normal 14" xfId="5" xr:uid="{00000000-0005-0000-0000-000003000000}"/>
    <cellStyle name="Normal 14 2" xfId="8" xr:uid="{00000000-0005-0000-0000-000004000000}"/>
    <cellStyle name="Normal 5" xfId="4" xr:uid="{00000000-0005-0000-0000-000005000000}"/>
    <cellStyle name="Porcentagem" xfId="3" builtinId="5"/>
    <cellStyle name="Texto Explicativo" xfId="7" builtinId="53"/>
    <cellStyle name="Vírgula" xfId="1" builtinId="3"/>
  </cellStyles>
  <dxfs count="0"/>
  <tableStyles count="0" defaultTableStyle="TableStyleMedium9" defaultPivotStyle="PivotStyleLight16"/>
  <colors>
    <mruColors>
      <color rgb="FFF5F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PERCENTUTAL DE CONCLUSÃO</a:t>
            </a:r>
          </a:p>
          <a:p>
            <a:pPr>
              <a:defRPr/>
            </a:pPr>
            <a:r>
              <a:rPr lang="en-US"/>
              <a:t> POR MEDIÇÃO</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pt-BR"/>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EAA6-478B-9451-D2202C037D32}"/>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EAA6-478B-9451-D2202C037D3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EAA6-478B-9451-D2202C037D3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EAA6-478B-9451-D2202C037D32}"/>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EAA6-478B-9451-D2202C037D32}"/>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EAA6-478B-9451-D2202C037D32}"/>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EAA6-478B-9451-D2202C037D32}"/>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EAA6-478B-9451-D2202C037D32}"/>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EAA6-478B-9451-D2202C037D3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GRÁFICO!$A$4:$A$12</c:f>
              <c:strCache>
                <c:ptCount val="9"/>
                <c:pt idx="0">
                  <c:v>TOTAL ACUMULADO</c:v>
                </c:pt>
                <c:pt idx="1">
                  <c:v>SALDO CONTRATO</c:v>
                </c:pt>
                <c:pt idx="2">
                  <c:v>PLANILHA COMPLEMENTAR/ACUMULADO</c:v>
                </c:pt>
                <c:pt idx="3">
                  <c:v>SALDO PLANILHA COMPLEMENTAR</c:v>
                </c:pt>
                <c:pt idx="4">
                  <c:v> TOTAL 1ª MEDIÇÃO</c:v>
                </c:pt>
                <c:pt idx="5">
                  <c:v> TOTAL 2ª MEDIÇÃO</c:v>
                </c:pt>
                <c:pt idx="6">
                  <c:v> TOTAL 3º MEDIÇÃO</c:v>
                </c:pt>
                <c:pt idx="7">
                  <c:v> TOTAL 1ª MEDIÇÃO COMPLEMENTAR</c:v>
                </c:pt>
                <c:pt idx="8">
                  <c:v> TOTAL 2ª MEDIÇÃO COMPLEMENTAR</c:v>
                </c:pt>
              </c:strCache>
            </c:strRef>
          </c:cat>
          <c:val>
            <c:numRef>
              <c:f>GRÁFICO!$B$4:$B$12</c:f>
              <c:numCache>
                <c:formatCode>0.00%</c:formatCode>
                <c:ptCount val="9"/>
                <c:pt idx="0">
                  <c:v>9.549102568967964E-2</c:v>
                </c:pt>
                <c:pt idx="1">
                  <c:v>0.90450897431032029</c:v>
                </c:pt>
                <c:pt idx="2">
                  <c:v>0.48653111344363165</c:v>
                </c:pt>
                <c:pt idx="3">
                  <c:v>0.51346888655636835</c:v>
                </c:pt>
                <c:pt idx="4">
                  <c:v>2.2912581777862141E-2</c:v>
                </c:pt>
                <c:pt idx="5">
                  <c:v>0.82935583363528753</c:v>
                </c:pt>
                <c:pt idx="6">
                  <c:v>0.14000191432322218</c:v>
                </c:pt>
                <c:pt idx="7">
                  <c:v>2.0418615766058995E-2</c:v>
                </c:pt>
                <c:pt idx="8">
                  <c:v>0.20052476157342561</c:v>
                </c:pt>
              </c:numCache>
            </c:numRef>
          </c:val>
          <c:extLst>
            <c:ext xmlns:c16="http://schemas.microsoft.com/office/drawing/2014/chart" uri="{C3380CC4-5D6E-409C-BE32-E72D297353CC}">
              <c16:uniqueId val="{00000012-EAA6-478B-9451-D2202C037D3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495300</xdr:colOff>
      <xdr:row>1</xdr:row>
      <xdr:rowOff>38100</xdr:rowOff>
    </xdr:from>
    <xdr:to>
      <xdr:col>13</xdr:col>
      <xdr:colOff>426720</xdr:colOff>
      <xdr:row>18</xdr:row>
      <xdr:rowOff>41910</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136525</xdr:colOff>
      <xdr:row>2</xdr:row>
      <xdr:rowOff>16934</xdr:rowOff>
    </xdr:from>
    <xdr:to>
      <xdr:col>1</xdr:col>
      <xdr:colOff>571500</xdr:colOff>
      <xdr:row>5</xdr:row>
      <xdr:rowOff>150470</xdr:rowOff>
    </xdr:to>
    <xdr:pic>
      <xdr:nvPicPr>
        <xdr:cNvPr id="2" name="Imagem 1" descr="D:\Users\felipe.corona\Documents\Brasão PMI.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112" b="3117"/>
        <a:stretch>
          <a:fillRect/>
        </a:stretch>
      </xdr:blipFill>
      <xdr:spPr bwMode="auto">
        <a:xfrm>
          <a:off x="136525" y="567267"/>
          <a:ext cx="1196975" cy="959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136525</xdr:colOff>
      <xdr:row>2</xdr:row>
      <xdr:rowOff>16934</xdr:rowOff>
    </xdr:from>
    <xdr:to>
      <xdr:col>1</xdr:col>
      <xdr:colOff>571500</xdr:colOff>
      <xdr:row>5</xdr:row>
      <xdr:rowOff>150470</xdr:rowOff>
    </xdr:to>
    <xdr:pic>
      <xdr:nvPicPr>
        <xdr:cNvPr id="3" name="Imagem 2" descr="D:\Users\felipe.corona\Documents\Brasão PMI.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112" b="3117"/>
        <a:stretch>
          <a:fillRect/>
        </a:stretch>
      </xdr:blipFill>
      <xdr:spPr bwMode="auto">
        <a:xfrm>
          <a:off x="136525" y="569384"/>
          <a:ext cx="1196975" cy="962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219076</xdr:colOff>
      <xdr:row>1</xdr:row>
      <xdr:rowOff>85726</xdr:rowOff>
    </xdr:from>
    <xdr:to>
      <xdr:col>11</xdr:col>
      <xdr:colOff>1416051</xdr:colOff>
      <xdr:row>3</xdr:row>
      <xdr:rowOff>282762</xdr:rowOff>
    </xdr:to>
    <xdr:pic>
      <xdr:nvPicPr>
        <xdr:cNvPr id="2" name="Imagem 1" descr="D:\Users\felipe.corona\Documents\Brasão PMI.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112" b="3117"/>
        <a:stretch>
          <a:fillRect/>
        </a:stretch>
      </xdr:blipFill>
      <xdr:spPr bwMode="auto">
        <a:xfrm>
          <a:off x="13327857" y="526257"/>
          <a:ext cx="1196975" cy="959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219076</xdr:colOff>
      <xdr:row>1</xdr:row>
      <xdr:rowOff>85726</xdr:rowOff>
    </xdr:from>
    <xdr:to>
      <xdr:col>11</xdr:col>
      <xdr:colOff>1416051</xdr:colOff>
      <xdr:row>3</xdr:row>
      <xdr:rowOff>282762</xdr:rowOff>
    </xdr:to>
    <xdr:pic>
      <xdr:nvPicPr>
        <xdr:cNvPr id="3" name="Imagem 2" descr="D:\Users\felipe.corona\Documents\Brasão PMI.pn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112" b="3117"/>
        <a:stretch>
          <a:fillRect/>
        </a:stretch>
      </xdr:blipFill>
      <xdr:spPr bwMode="auto">
        <a:xfrm>
          <a:off x="13354051" y="523876"/>
          <a:ext cx="1196975" cy="959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136525</xdr:colOff>
      <xdr:row>2</xdr:row>
      <xdr:rowOff>16934</xdr:rowOff>
    </xdr:from>
    <xdr:ext cx="1196975" cy="955067"/>
    <xdr:pic>
      <xdr:nvPicPr>
        <xdr:cNvPr id="2" name="Imagem 1" descr="D:\Users\felipe.corona\Documents\Brasão PMI.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112" b="3117"/>
        <a:stretch>
          <a:fillRect/>
        </a:stretch>
      </xdr:blipFill>
      <xdr:spPr bwMode="auto">
        <a:xfrm>
          <a:off x="136525" y="378884"/>
          <a:ext cx="1196975" cy="955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203760</xdr:colOff>
      <xdr:row>2</xdr:row>
      <xdr:rowOff>117787</xdr:rowOff>
    </xdr:from>
    <xdr:ext cx="1196975" cy="973977"/>
    <xdr:pic>
      <xdr:nvPicPr>
        <xdr:cNvPr id="2" name="Imagem 1" descr="D:\Users\felipe.corona\Documents\Brasão PMI.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112" b="3117"/>
        <a:stretch>
          <a:fillRect/>
        </a:stretch>
      </xdr:blipFill>
      <xdr:spPr bwMode="auto">
        <a:xfrm>
          <a:off x="203760" y="479737"/>
          <a:ext cx="1196975" cy="97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65087</xdr:colOff>
      <xdr:row>2</xdr:row>
      <xdr:rowOff>16934</xdr:rowOff>
    </xdr:from>
    <xdr:to>
      <xdr:col>1</xdr:col>
      <xdr:colOff>595312</xdr:colOff>
      <xdr:row>6</xdr:row>
      <xdr:rowOff>83344</xdr:rowOff>
    </xdr:to>
    <xdr:pic>
      <xdr:nvPicPr>
        <xdr:cNvPr id="2" name="Imagem 1" descr="D:\Users\felipe.corona\Documents\Brasão PMI.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112" b="3117"/>
        <a:stretch>
          <a:fillRect/>
        </a:stretch>
      </xdr:blipFill>
      <xdr:spPr bwMode="auto">
        <a:xfrm>
          <a:off x="65087" y="564622"/>
          <a:ext cx="1292225" cy="1090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49212</xdr:colOff>
      <xdr:row>1</xdr:row>
      <xdr:rowOff>128060</xdr:rowOff>
    </xdr:from>
    <xdr:to>
      <xdr:col>1</xdr:col>
      <xdr:colOff>666750</xdr:colOff>
      <xdr:row>6</xdr:row>
      <xdr:rowOff>139053</xdr:rowOff>
    </xdr:to>
    <xdr:pic>
      <xdr:nvPicPr>
        <xdr:cNvPr id="3" name="Imagem 2" descr="D:\Users\felipe.corona\Documents\Brasão PMI.png">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112" b="3117"/>
        <a:stretch>
          <a:fillRect/>
        </a:stretch>
      </xdr:blipFill>
      <xdr:spPr bwMode="auto">
        <a:xfrm>
          <a:off x="49212" y="397935"/>
          <a:ext cx="1379538" cy="1296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ciara.rigueira\Desktop\SEMOU\01%20-%20PLANILHAS\01%20-%20OR&#199;AMENTO\Reforma%20do%20Terminal%20Rodoviaria\REFORMA%20TERMINAL%20RODOVI&#193;RIO%20%20-%20PC01%20-%20Or&#231;amento%20Sint&#233;ti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aciara.rigueira\Desktop\SEMOU\01%20-%20PLANILHAS\01%20-%20OR&#199;AMENTO\Reforma%20do%20Terminal%20Rodoviaria\COMPLEMENTAR\REFORMA%20TERMINAL%20RODOVI&#193;RIO%20%20-%20PC01%20-%20Or&#231;amento%20Sint&#233;tic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viavo\OneDrive\MAYARA%20SOUZA\Medi&#231;&#245;es%20Taciara\REFORMA%20TERMINAL%20RODOVI&#193;RIO%20%20-%20MEDI&#199;&#213;E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R 12-21"/>
      <sheetName val="Orçamento"/>
      <sheetName val="Cronograma"/>
      <sheetName val="PC01 - Orçamento"/>
      <sheetName val="PC01 - Memória"/>
      <sheetName val="PC01 - Cronograma"/>
      <sheetName val="PC01"/>
      <sheetName val="MC - PC"/>
    </sheetNames>
    <sheetDataSet>
      <sheetData sheetId="0" refreshError="1"/>
      <sheetData sheetId="1">
        <row r="1">
          <cell r="A1" t="str">
            <v>PREFEITURA MUNICIPAL DE ITAPEMIRIM</v>
          </cell>
        </row>
        <row r="3">
          <cell r="C3" t="str">
            <v>OBRA:</v>
          </cell>
          <cell r="D3" t="str">
            <v>REFORMA DO TERMINAL RODOVIÁRIO</v>
          </cell>
        </row>
        <row r="6">
          <cell r="C6" t="str">
            <v>LOCAL:</v>
          </cell>
          <cell r="D6" t="str">
            <v>R. CAMPINAS</v>
          </cell>
          <cell r="I6">
            <v>0.29980000000000001</v>
          </cell>
        </row>
        <row r="7">
          <cell r="C7" t="str">
            <v>BAIRRO:</v>
          </cell>
          <cell r="D7" t="str">
            <v>VILA DO ITAPEMIRIM</v>
          </cell>
          <cell r="K7">
            <v>756515.52211999986</v>
          </cell>
        </row>
        <row r="10">
          <cell r="A10" t="str">
            <v xml:space="preserve"> 1 </v>
          </cell>
          <cell r="D10" t="str">
            <v xml:space="preserve">SERVIÇOS PRELIMINARES </v>
          </cell>
        </row>
        <row r="16">
          <cell r="K16">
            <v>23318.346878000004</v>
          </cell>
        </row>
        <row r="17">
          <cell r="A17" t="str">
            <v xml:space="preserve"> 2 </v>
          </cell>
          <cell r="D17" t="str">
            <v>CANTEIRO DE OBRAS</v>
          </cell>
        </row>
        <row r="21">
          <cell r="K21">
            <v>40953.449000000001</v>
          </cell>
        </row>
        <row r="22">
          <cell r="A22" t="str">
            <v xml:space="preserve"> 3 </v>
          </cell>
          <cell r="D22" t="str">
            <v>DEMOLIÇÃO / RETIRADAS</v>
          </cell>
        </row>
        <row r="30">
          <cell r="K30">
            <v>20081.059037999999</v>
          </cell>
        </row>
        <row r="31">
          <cell r="A31" t="str">
            <v xml:space="preserve"> 4 </v>
          </cell>
          <cell r="D31" t="str">
            <v>PAREDES/VEDAÇÃO/ DIVISÓRIA</v>
          </cell>
        </row>
        <row r="39">
          <cell r="K39">
            <v>24764.066412000004</v>
          </cell>
        </row>
        <row r="40">
          <cell r="A40" t="str">
            <v xml:space="preserve"> 5 </v>
          </cell>
          <cell r="D40" t="str">
            <v>PISO</v>
          </cell>
        </row>
        <row r="44">
          <cell r="K44">
            <v>1775.8318999999999</v>
          </cell>
        </row>
        <row r="45">
          <cell r="A45" t="str">
            <v xml:space="preserve"> 6 </v>
          </cell>
          <cell r="D45" t="str">
            <v>ESQUADRIAS</v>
          </cell>
        </row>
        <row r="48">
          <cell r="K48">
            <v>2499.1986719999995</v>
          </cell>
        </row>
        <row r="49">
          <cell r="A49" t="str">
            <v xml:space="preserve"> 7 </v>
          </cell>
          <cell r="D49" t="str">
            <v>ESTRUTURA METÁLICA</v>
          </cell>
        </row>
        <row r="56">
          <cell r="K56">
            <v>607241.63417199999</v>
          </cell>
        </row>
        <row r="57">
          <cell r="A57" t="str">
            <v xml:space="preserve"> 8 </v>
          </cell>
          <cell r="D57" t="str">
            <v>INSTALAÇÕES HIDROSSANITÁRIAS</v>
          </cell>
        </row>
        <row r="62">
          <cell r="K62">
            <v>2645.6949999999997</v>
          </cell>
        </row>
        <row r="63">
          <cell r="A63" t="str">
            <v xml:space="preserve"> 9 </v>
          </cell>
          <cell r="D63" t="str">
            <v>INSTALAÇÕES ELÉTRICAS</v>
          </cell>
        </row>
        <row r="68">
          <cell r="K68">
            <v>24992.82</v>
          </cell>
        </row>
        <row r="69">
          <cell r="A69" t="str">
            <v xml:space="preserve"> 10 </v>
          </cell>
          <cell r="D69" t="str">
            <v>ITENS FINAIS</v>
          </cell>
        </row>
        <row r="73">
          <cell r="K73">
            <v>8243.4210480000002</v>
          </cell>
        </row>
      </sheetData>
      <sheetData sheetId="2" refreshError="1"/>
      <sheetData sheetId="3"/>
      <sheetData sheetId="4">
        <row r="11">
          <cell r="L11">
            <v>54009.29</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R 12-21"/>
      <sheetName val="Orçamento"/>
      <sheetName val="Cronograma"/>
      <sheetName val="PC01 - Orçamento"/>
      <sheetName val="PC01 - Memória"/>
      <sheetName val="PC01 - Cronograma"/>
    </sheetNames>
    <sheetDataSet>
      <sheetData sheetId="0">
        <row r="13">
          <cell r="A13" t="str">
            <v>'01</v>
          </cell>
          <cell r="B13" t="str">
            <v>SERVIÇOS PRELIMINARES</v>
          </cell>
          <cell r="C13">
            <v>0</v>
          </cell>
          <cell r="D13">
            <v>0</v>
          </cell>
        </row>
        <row r="14">
          <cell r="A14" t="str">
            <v>'0102</v>
          </cell>
          <cell r="B14" t="str">
            <v>DEMOLIÇÕES E RETIRADAS</v>
          </cell>
          <cell r="C14">
            <v>0</v>
          </cell>
          <cell r="D14">
            <v>0</v>
          </cell>
        </row>
        <row r="15">
          <cell r="A15" t="str">
            <v>'010201</v>
          </cell>
          <cell r="B15" t="str">
            <v>Demolição de piso cimentado inclusive lastro de concreto</v>
          </cell>
          <cell r="C15" t="str">
            <v>m2</v>
          </cell>
          <cell r="D15">
            <v>20.75</v>
          </cell>
        </row>
        <row r="16">
          <cell r="A16" t="str">
            <v>'010202</v>
          </cell>
          <cell r="B16" t="str">
            <v>Demolição de piso revestido com cerâmica</v>
          </cell>
          <cell r="C16" t="str">
            <v>m2</v>
          </cell>
          <cell r="D16">
            <v>11.17</v>
          </cell>
        </row>
        <row r="17">
          <cell r="A17" t="str">
            <v>'010203</v>
          </cell>
          <cell r="B17" t="str">
            <v>Demolição de piso revestido com cerâmica inclusive lastro de concreto</v>
          </cell>
          <cell r="C17" t="str">
            <v>m2</v>
          </cell>
          <cell r="D17">
            <v>22.35</v>
          </cell>
        </row>
        <row r="18">
          <cell r="A18" t="str">
            <v>'010204</v>
          </cell>
          <cell r="B18" t="str">
            <v>Demolição de piso revestido com tacos de madeira</v>
          </cell>
          <cell r="C18" t="str">
            <v>m2</v>
          </cell>
          <cell r="D18">
            <v>15.96</v>
          </cell>
        </row>
        <row r="19">
          <cell r="A19" t="str">
            <v>'010205</v>
          </cell>
          <cell r="B19" t="str">
            <v>Demolição de piso de tábuas</v>
          </cell>
          <cell r="C19" t="str">
            <v>m2</v>
          </cell>
          <cell r="D19">
            <v>14.37</v>
          </cell>
        </row>
        <row r="20">
          <cell r="A20" t="str">
            <v>'010206</v>
          </cell>
          <cell r="B20" t="str">
            <v>Demolição de revestimento com azulejos</v>
          </cell>
          <cell r="C20" t="str">
            <v>m2</v>
          </cell>
          <cell r="D20">
            <v>39.909999999999997</v>
          </cell>
        </row>
        <row r="21">
          <cell r="A21" t="str">
            <v>'010207</v>
          </cell>
          <cell r="B21" t="str">
            <v>Demolição de revestimento com lambris de madeira</v>
          </cell>
          <cell r="C21" t="str">
            <v>m2</v>
          </cell>
          <cell r="D21">
            <v>39.909999999999997</v>
          </cell>
        </row>
        <row r="22">
          <cell r="A22" t="str">
            <v>'010208</v>
          </cell>
          <cell r="B22" t="str">
            <v>Retirada de revestimento antigo em reboco</v>
          </cell>
          <cell r="C22" t="str">
            <v>m2</v>
          </cell>
          <cell r="D22">
            <v>7.98</v>
          </cell>
        </row>
        <row r="23">
          <cell r="A23" t="str">
            <v>'010209</v>
          </cell>
          <cell r="B23" t="str">
            <v>Demolição de alvenaria</v>
          </cell>
          <cell r="C23" t="str">
            <v>m3</v>
          </cell>
          <cell r="D23">
            <v>47.89</v>
          </cell>
        </row>
        <row r="24">
          <cell r="A24" t="str">
            <v>'010210</v>
          </cell>
          <cell r="B24" t="str">
            <v>Demolição manual de concreto simples (EMOP 05.001.001)</v>
          </cell>
          <cell r="C24" t="str">
            <v>m3</v>
          </cell>
          <cell r="D24">
            <v>224.8</v>
          </cell>
        </row>
        <row r="25">
          <cell r="A25" t="str">
            <v>'010212</v>
          </cell>
          <cell r="B25" t="str">
            <v>Retirada manual de pavimento em paralelepípedos, incluindo empilhamento para reaproveitamento</v>
          </cell>
          <cell r="C25" t="str">
            <v>m2</v>
          </cell>
          <cell r="D25">
            <v>9.58</v>
          </cell>
        </row>
        <row r="26">
          <cell r="A26" t="str">
            <v>'010213</v>
          </cell>
          <cell r="B26" t="str">
            <v>Retirada manual de blocos pré-moldados de concreto (Blokret), inclusive empilhamento para reaproveitamento</v>
          </cell>
          <cell r="C26" t="str">
            <v>m2</v>
          </cell>
          <cell r="D26">
            <v>11.17</v>
          </cell>
        </row>
        <row r="27">
          <cell r="A27" t="str">
            <v>'010214</v>
          </cell>
          <cell r="B27" t="str">
            <v>Retirada de portas e janelas de madeira, inclusive batentes</v>
          </cell>
          <cell r="C27" t="str">
            <v>m2</v>
          </cell>
          <cell r="D27">
            <v>12.77</v>
          </cell>
        </row>
        <row r="28">
          <cell r="A28" t="str">
            <v>'010215</v>
          </cell>
          <cell r="B28" t="str">
            <v>Retirada de esquadrias metálicas</v>
          </cell>
          <cell r="C28" t="str">
            <v>m2</v>
          </cell>
          <cell r="D28">
            <v>7.98</v>
          </cell>
        </row>
        <row r="29">
          <cell r="A29" t="str">
            <v>'010216</v>
          </cell>
          <cell r="B29" t="str">
            <v>Retirada de meio-fio de concreto</v>
          </cell>
          <cell r="C29" t="str">
            <v>m</v>
          </cell>
          <cell r="D29">
            <v>7.98</v>
          </cell>
        </row>
        <row r="30">
          <cell r="A30" t="str">
            <v>'010218</v>
          </cell>
          <cell r="B30" t="str">
            <v>Remoção de pintura antiga a óleo ou esmalte</v>
          </cell>
          <cell r="C30" t="str">
            <v>m2</v>
          </cell>
          <cell r="D30">
            <v>10.73</v>
          </cell>
        </row>
        <row r="31">
          <cell r="A31" t="str">
            <v>'010219</v>
          </cell>
          <cell r="B31" t="str">
            <v>Demolição manual de concreto armado (EMOP 05.001.033)</v>
          </cell>
          <cell r="C31" t="str">
            <v>m3</v>
          </cell>
          <cell r="D31">
            <v>264.43</v>
          </cell>
        </row>
        <row r="32">
          <cell r="A32" t="str">
            <v>'010220</v>
          </cell>
          <cell r="B32" t="str">
            <v>Demolição de piso cimentado, exclusive lastro de concreto</v>
          </cell>
          <cell r="C32" t="str">
            <v>m2</v>
          </cell>
          <cell r="D32">
            <v>9.84</v>
          </cell>
        </row>
        <row r="33">
          <cell r="A33" t="str">
            <v>'010221</v>
          </cell>
          <cell r="B33" t="str">
            <v>Retirada de bandeira de porta</v>
          </cell>
          <cell r="C33" t="str">
            <v>und</v>
          </cell>
          <cell r="D33">
            <v>24.38</v>
          </cell>
        </row>
        <row r="34">
          <cell r="A34" t="str">
            <v>'010222</v>
          </cell>
          <cell r="B34" t="str">
            <v>Demolição de elementos vazados cerâmicos ou de concreto</v>
          </cell>
          <cell r="C34" t="str">
            <v>m2</v>
          </cell>
          <cell r="D34">
            <v>17.68</v>
          </cell>
        </row>
        <row r="35">
          <cell r="A35" t="str">
            <v>'010223</v>
          </cell>
          <cell r="B35" t="str">
            <v>Retirada de aparelhos sanitários</v>
          </cell>
          <cell r="C35" t="str">
            <v>und</v>
          </cell>
          <cell r="D35">
            <v>16.59</v>
          </cell>
        </row>
        <row r="36">
          <cell r="A36" t="str">
            <v>'010224</v>
          </cell>
          <cell r="B36" t="str">
            <v>Retirada de grades, gradis, alambrados, cercas e portões</v>
          </cell>
          <cell r="C36" t="str">
            <v>m2</v>
          </cell>
          <cell r="D36">
            <v>14.05</v>
          </cell>
        </row>
        <row r="37">
          <cell r="A37" t="str">
            <v>'010225</v>
          </cell>
          <cell r="B37" t="str">
            <v>Retirada de bancada de pia</v>
          </cell>
          <cell r="C37" t="str">
            <v>m2</v>
          </cell>
          <cell r="D37">
            <v>19.899999999999999</v>
          </cell>
        </row>
        <row r="38">
          <cell r="A38" t="str">
            <v>'010226</v>
          </cell>
          <cell r="B38" t="str">
            <v>Retirada de tanque de cimento</v>
          </cell>
          <cell r="C38" t="str">
            <v>und</v>
          </cell>
          <cell r="D38">
            <v>19.899999999999999</v>
          </cell>
        </row>
        <row r="39">
          <cell r="A39" t="str">
            <v>'010227</v>
          </cell>
          <cell r="B39" t="str">
            <v>Retirada de caixa d'água de fibrocimento, inclusive tubulação de ligação</v>
          </cell>
          <cell r="C39" t="str">
            <v>und</v>
          </cell>
          <cell r="D39">
            <v>33.17</v>
          </cell>
        </row>
        <row r="40">
          <cell r="A40" t="str">
            <v>'010228</v>
          </cell>
          <cell r="B40" t="str">
            <v>Demolição de forro de madeira, sem reaproveitamento</v>
          </cell>
          <cell r="C40" t="str">
            <v>m2</v>
          </cell>
          <cell r="D40">
            <v>5.41</v>
          </cell>
        </row>
        <row r="41">
          <cell r="A41" t="str">
            <v>'010229</v>
          </cell>
          <cell r="B41" t="str">
            <v>Retirada de poste de aço de 4 a 6 m</v>
          </cell>
          <cell r="C41" t="str">
            <v>und</v>
          </cell>
          <cell r="D41">
            <v>31.92</v>
          </cell>
        </row>
        <row r="42">
          <cell r="A42" t="str">
            <v>'010230</v>
          </cell>
          <cell r="B42" t="str">
            <v>Retirada de pintura antiga a base de PVA</v>
          </cell>
          <cell r="C42" t="str">
            <v>m2</v>
          </cell>
          <cell r="D42">
            <v>5.13</v>
          </cell>
        </row>
        <row r="43">
          <cell r="A43" t="str">
            <v>'010234</v>
          </cell>
          <cell r="B43" t="str">
            <v>Demolição de laje pré-moldada de concreto</v>
          </cell>
          <cell r="C43" t="str">
            <v>m2</v>
          </cell>
          <cell r="D43">
            <v>20.75</v>
          </cell>
        </row>
        <row r="44">
          <cell r="A44" t="str">
            <v>'010238</v>
          </cell>
          <cell r="B44" t="str">
            <v>Apicoamento de superfície com revestimento em argamassa</v>
          </cell>
          <cell r="C44" t="str">
            <v>m2</v>
          </cell>
          <cell r="D44">
            <v>7.98</v>
          </cell>
        </row>
        <row r="45">
          <cell r="A45" t="str">
            <v>'010239</v>
          </cell>
          <cell r="B45" t="str">
            <v>Retirada de divisórias com reaproveitamento</v>
          </cell>
          <cell r="C45" t="str">
            <v>m2</v>
          </cell>
          <cell r="D45">
            <v>31.1</v>
          </cell>
        </row>
        <row r="46">
          <cell r="A46" t="str">
            <v>'010240</v>
          </cell>
          <cell r="B46" t="str">
            <v>Retirada de pontos elétricos (luminárias, interruptores e tomadas)</v>
          </cell>
          <cell r="C46" t="str">
            <v>und</v>
          </cell>
          <cell r="D46">
            <v>8.81</v>
          </cell>
        </row>
        <row r="47">
          <cell r="A47" t="str">
            <v>'010242</v>
          </cell>
          <cell r="B47" t="str">
            <v>Retirada de vidros quebrados</v>
          </cell>
          <cell r="C47" t="str">
            <v>m2</v>
          </cell>
          <cell r="D47">
            <v>2.81</v>
          </cell>
        </row>
        <row r="48">
          <cell r="A48" t="str">
            <v>'010244</v>
          </cell>
          <cell r="B48" t="str">
            <v>Retirada de rodapé em argamassa de cimento e areia</v>
          </cell>
          <cell r="C48" t="str">
            <v>m</v>
          </cell>
          <cell r="D48">
            <v>11.49</v>
          </cell>
        </row>
        <row r="49">
          <cell r="A49" t="str">
            <v>'010246</v>
          </cell>
          <cell r="B49" t="str">
            <v>Lixamento de parede com pintura antiga PVA para recebimento de nova camada de tinta</v>
          </cell>
          <cell r="C49" t="str">
            <v>m2</v>
          </cell>
          <cell r="D49">
            <v>3.02</v>
          </cell>
        </row>
        <row r="50">
          <cell r="A50" t="str">
            <v>'010253</v>
          </cell>
          <cell r="B50" t="str">
            <v>Remoção de engradamento de madeira de cobertura para reaproveitamento</v>
          </cell>
          <cell r="C50" t="str">
            <v>m2</v>
          </cell>
          <cell r="D50">
            <v>23.46</v>
          </cell>
        </row>
        <row r="51">
          <cell r="A51" t="str">
            <v>'010254</v>
          </cell>
          <cell r="B51" t="str">
            <v>Remoção de telhas cerâmica, tipo francesa, inclusive cumeeira</v>
          </cell>
          <cell r="C51" t="str">
            <v>m2</v>
          </cell>
          <cell r="D51">
            <v>7.77</v>
          </cell>
        </row>
        <row r="52">
          <cell r="A52" t="str">
            <v>'010255</v>
          </cell>
          <cell r="B52" t="str">
            <v>Remoção de telhas cerâmicas, tipo colonial, inclusive cumeeiras</v>
          </cell>
          <cell r="C52" t="str">
            <v>m2</v>
          </cell>
          <cell r="D52">
            <v>19.190000000000001</v>
          </cell>
        </row>
        <row r="53">
          <cell r="A53" t="str">
            <v>'010256</v>
          </cell>
          <cell r="B53" t="str">
            <v>Remoção de telha ondulada de fibrocimento, inclusive cumeeira</v>
          </cell>
          <cell r="C53" t="str">
            <v>m2</v>
          </cell>
          <cell r="D53">
            <v>6.11</v>
          </cell>
        </row>
        <row r="54">
          <cell r="A54" t="str">
            <v>'010259</v>
          </cell>
          <cell r="B54" t="str">
            <v>Retirada de rodapé de madeira ou cerâmica</v>
          </cell>
          <cell r="C54" t="str">
            <v>m</v>
          </cell>
          <cell r="D54">
            <v>1.86</v>
          </cell>
        </row>
        <row r="55">
          <cell r="A55" t="str">
            <v>'010264</v>
          </cell>
          <cell r="B55" t="str">
            <v>Demolição de piso granilite</v>
          </cell>
          <cell r="C55" t="str">
            <v>m2</v>
          </cell>
          <cell r="D55">
            <v>22.13</v>
          </cell>
        </row>
        <row r="56">
          <cell r="A56" t="str">
            <v>'010271</v>
          </cell>
          <cell r="B56" t="str">
            <v>Retirada de caixas/quadros elétricos</v>
          </cell>
          <cell r="C56" t="str">
            <v>und</v>
          </cell>
          <cell r="D56">
            <v>11.88</v>
          </cell>
        </row>
        <row r="57">
          <cell r="A57" t="str">
            <v>'010279</v>
          </cell>
          <cell r="B57" t="str">
            <v>Retirada de quadro de giz (1.29 x 3.95m)</v>
          </cell>
          <cell r="C57" t="str">
            <v>und</v>
          </cell>
          <cell r="D57">
            <v>18.55</v>
          </cell>
        </row>
        <row r="58">
          <cell r="A58" t="str">
            <v>'010280</v>
          </cell>
          <cell r="B58" t="str">
            <v>Remoção de cobertura em telha metálica, exclusive estrutura</v>
          </cell>
          <cell r="C58" t="str">
            <v>m2</v>
          </cell>
          <cell r="D58">
            <v>6.97</v>
          </cell>
        </row>
        <row r="59">
          <cell r="A59" t="str">
            <v>'010286</v>
          </cell>
          <cell r="B59" t="str">
            <v>Demolição de divisória de granito</v>
          </cell>
          <cell r="C59" t="str">
            <v>m2</v>
          </cell>
          <cell r="D59">
            <v>11.8</v>
          </cell>
        </row>
        <row r="60">
          <cell r="A60" t="str">
            <v>'010292</v>
          </cell>
          <cell r="B60" t="str">
            <v>Retirada de alizar de madeira</v>
          </cell>
          <cell r="C60" t="str">
            <v>m</v>
          </cell>
          <cell r="D60">
            <v>0.49</v>
          </cell>
        </row>
        <row r="61">
          <cell r="A61" t="str">
            <v>'0103</v>
          </cell>
          <cell r="B61" t="str">
            <v>DEMOLIÇÕES E RETIRADAS</v>
          </cell>
          <cell r="C61">
            <v>0</v>
          </cell>
          <cell r="D61">
            <v>0</v>
          </cell>
        </row>
        <row r="62">
          <cell r="A62" t="str">
            <v>'010315</v>
          </cell>
          <cell r="B62" t="str">
            <v>Retirada de cobertura em telhas Canalete 49</v>
          </cell>
          <cell r="C62" t="str">
            <v>m2</v>
          </cell>
          <cell r="D62">
            <v>9.15</v>
          </cell>
        </row>
        <row r="63">
          <cell r="A63" t="str">
            <v>'010317</v>
          </cell>
          <cell r="B63" t="str">
            <v>Demolição de alvenaria, com reaproveitamento</v>
          </cell>
          <cell r="C63" t="str">
            <v>m2</v>
          </cell>
          <cell r="D63">
            <v>95.77</v>
          </cell>
        </row>
        <row r="64">
          <cell r="A64" t="str">
            <v>'010318</v>
          </cell>
          <cell r="B64" t="str">
            <v>Remoção de forro em eucatex, sem aproveitamento do material</v>
          </cell>
          <cell r="C64" t="str">
            <v>m2</v>
          </cell>
          <cell r="D64">
            <v>11.29</v>
          </cell>
        </row>
        <row r="65">
          <cell r="A65" t="str">
            <v>'010319</v>
          </cell>
          <cell r="B65" t="str">
            <v>Remoção de pintura antiga a base de óleo ou esmalte sobre esquadrias</v>
          </cell>
          <cell r="C65" t="str">
            <v>m2</v>
          </cell>
          <cell r="D65">
            <v>15.64</v>
          </cell>
        </row>
        <row r="66">
          <cell r="A66" t="str">
            <v>'010320</v>
          </cell>
          <cell r="B66" t="str">
            <v>Remoção de revestimento de pisos com forração textil</v>
          </cell>
          <cell r="C66" t="str">
            <v>m2</v>
          </cell>
          <cell r="D66">
            <v>1.6</v>
          </cell>
        </row>
        <row r="67">
          <cell r="A67" t="str">
            <v>'010323</v>
          </cell>
          <cell r="B67" t="str">
            <v>Retirada de torneiras e registros</v>
          </cell>
          <cell r="C67" t="str">
            <v>und</v>
          </cell>
          <cell r="D67">
            <v>8.81</v>
          </cell>
        </row>
        <row r="68">
          <cell r="A68" t="str">
            <v>'010324</v>
          </cell>
          <cell r="B68" t="str">
            <v>Retirada de cobertura em telha canalete 90</v>
          </cell>
          <cell r="C68" t="str">
            <v>m2</v>
          </cell>
          <cell r="D68">
            <v>7.04</v>
          </cell>
        </row>
        <row r="69">
          <cell r="A69" t="str">
            <v>'010325</v>
          </cell>
          <cell r="B69" t="str">
            <v>Demolição de estrutura de madeira para telhado</v>
          </cell>
          <cell r="C69" t="str">
            <v>m2</v>
          </cell>
          <cell r="D69">
            <v>23.46</v>
          </cell>
        </row>
        <row r="70">
          <cell r="A70" t="str">
            <v>'010326</v>
          </cell>
          <cell r="B70" t="str">
            <v>Retirada de estrutura em madeira do telhado</v>
          </cell>
          <cell r="C70" t="str">
            <v>m2</v>
          </cell>
          <cell r="D70">
            <v>23.46</v>
          </cell>
        </row>
        <row r="71">
          <cell r="A71" t="str">
            <v>'010327</v>
          </cell>
          <cell r="B71" t="str">
            <v>Retirada de marco de madeira</v>
          </cell>
          <cell r="C71" t="str">
            <v>m</v>
          </cell>
          <cell r="D71">
            <v>1.99</v>
          </cell>
        </row>
        <row r="72">
          <cell r="A72" t="str">
            <v>'010329</v>
          </cell>
          <cell r="B72" t="str">
            <v>Retirada de disjuntor</v>
          </cell>
          <cell r="C72" t="str">
            <v>und</v>
          </cell>
          <cell r="D72">
            <v>16.45</v>
          </cell>
        </row>
        <row r="73">
          <cell r="A73" t="str">
            <v>'010331</v>
          </cell>
          <cell r="B73" t="str">
            <v>Demolição de piso, soleira, peitoris e escadas em mármore ou granito, exclusive regularização</v>
          </cell>
          <cell r="C73" t="str">
            <v>m2</v>
          </cell>
          <cell r="D73">
            <v>8.56</v>
          </cell>
        </row>
        <row r="74">
          <cell r="A74" t="str">
            <v>'010332</v>
          </cell>
          <cell r="B74" t="str">
            <v>Retirada de roda parede em madeira</v>
          </cell>
          <cell r="C74" t="str">
            <v>m</v>
          </cell>
          <cell r="D74">
            <v>2.97</v>
          </cell>
        </row>
        <row r="75">
          <cell r="A75" t="str">
            <v>'010333</v>
          </cell>
          <cell r="B75" t="str">
            <v>Retirada de piso de borracha</v>
          </cell>
          <cell r="C75" t="str">
            <v>m2</v>
          </cell>
          <cell r="D75">
            <v>6.69</v>
          </cell>
        </row>
        <row r="76">
          <cell r="A76" t="str">
            <v>'0104</v>
          </cell>
          <cell r="B76" t="str">
            <v>LIMPEZA DO TERRENO</v>
          </cell>
          <cell r="C76">
            <v>0</v>
          </cell>
          <cell r="D76">
            <v>0</v>
          </cell>
        </row>
        <row r="77">
          <cell r="A77" t="str">
            <v>'010401</v>
          </cell>
          <cell r="B77" t="str">
            <v>Corte de capoeira fina, a foice (manual)</v>
          </cell>
          <cell r="C77" t="str">
            <v>m2</v>
          </cell>
          <cell r="D77">
            <v>1.0900000000000001</v>
          </cell>
        </row>
        <row r="78">
          <cell r="A78" t="str">
            <v>'010402</v>
          </cell>
          <cell r="B78" t="str">
            <v>Raspagem e limpeza do terreno (manual)</v>
          </cell>
          <cell r="C78" t="str">
            <v>m2</v>
          </cell>
          <cell r="D78">
            <v>3.51</v>
          </cell>
        </row>
        <row r="79">
          <cell r="A79" t="str">
            <v>'010403</v>
          </cell>
          <cell r="B79" t="str">
            <v>Corte e destocamento de árvores com diâmetro de até 15 cm</v>
          </cell>
          <cell r="C79" t="str">
            <v>und</v>
          </cell>
          <cell r="D79">
            <v>42.15</v>
          </cell>
        </row>
        <row r="80">
          <cell r="A80" t="str">
            <v>'010404</v>
          </cell>
          <cell r="B80" t="str">
            <v>Corte e destocamento de árvores com diâmetro superior a 30 cm</v>
          </cell>
          <cell r="C80" t="str">
            <v>und</v>
          </cell>
          <cell r="D80">
            <v>104.81</v>
          </cell>
        </row>
        <row r="81">
          <cell r="A81" t="str">
            <v>'0105</v>
          </cell>
          <cell r="B81" t="str">
            <v>LOCAÇÃO</v>
          </cell>
          <cell r="C81">
            <v>0</v>
          </cell>
          <cell r="D81">
            <v>0</v>
          </cell>
        </row>
        <row r="82">
          <cell r="A82" t="str">
            <v>'010501</v>
          </cell>
          <cell r="B82" t="str">
            <v>Locação de obra com gabarito de madeira</v>
          </cell>
          <cell r="C82" t="str">
            <v>m2</v>
          </cell>
          <cell r="D82">
            <v>10.25</v>
          </cell>
        </row>
        <row r="83">
          <cell r="A83" t="str">
            <v>'010512</v>
          </cell>
          <cell r="B83" t="str">
            <v>Equipe topográfica para serviços simples de locação e nivelamento (incluindo equipamento, transporte e profissionais nivel médio)</v>
          </cell>
          <cell r="C83" t="str">
            <v>mês</v>
          </cell>
          <cell r="D83">
            <v>17289.2</v>
          </cell>
        </row>
        <row r="84">
          <cell r="A84" t="str">
            <v>'02</v>
          </cell>
          <cell r="B84" t="str">
            <v>INSTALAÇÃO DO CANTEIRO DE OBRAS</v>
          </cell>
          <cell r="C84">
            <v>0</v>
          </cell>
          <cell r="D84">
            <v>0</v>
          </cell>
        </row>
        <row r="85">
          <cell r="A85" t="str">
            <v>'0203</v>
          </cell>
          <cell r="B85" t="str">
            <v>TAPUMES, BARRACÕES E COBERTURAS</v>
          </cell>
          <cell r="C85">
            <v>0</v>
          </cell>
          <cell r="D85">
            <v>0</v>
          </cell>
        </row>
        <row r="86">
          <cell r="A86" t="str">
            <v>'020305</v>
          </cell>
          <cell r="B86" t="str">
            <v>Placa de obra nas dimensões de 2.0 x 4.0 m, padrão DER</v>
          </cell>
          <cell r="C86" t="str">
            <v>m2</v>
          </cell>
          <cell r="D86">
            <v>269.31</v>
          </cell>
        </row>
        <row r="87">
          <cell r="A87" t="str">
            <v>'020339</v>
          </cell>
          <cell r="B87" t="str">
            <v>Locação de andaime metálico para trabalho em fachada de edifíco (aluguel de 1 m² por 1 mês) inclusive frete, montagem e desmontagem</v>
          </cell>
          <cell r="C87" t="str">
            <v>m2</v>
          </cell>
          <cell r="D87">
            <v>14.88</v>
          </cell>
        </row>
        <row r="88">
          <cell r="A88" t="str">
            <v>'020343</v>
          </cell>
          <cell r="B88" t="str">
            <v>Aluguel mensal container para escritório, sem banheiro, dim. 6.00x2.40m, incl. porta, 2 janelas, abert p/ ar cond., 2 pt iluminação, 2 tomadas elét. e 1 tomada telef. Isolamento térmico (teto e paredes), piso em comp. Naval, cert. NR18, incl. laudo descontaminação.</v>
          </cell>
          <cell r="C88" t="str">
            <v>mês</v>
          </cell>
          <cell r="D88">
            <v>978.33</v>
          </cell>
        </row>
        <row r="89">
          <cell r="A89" t="str">
            <v>'020344</v>
          </cell>
          <cell r="B89" t="str">
            <v>Mobilização e desmobilização de conteiner locado para barracão de obra</v>
          </cell>
          <cell r="C89" t="str">
            <v>und</v>
          </cell>
          <cell r="D89">
            <v>1400</v>
          </cell>
        </row>
        <row r="90">
          <cell r="A90" t="str">
            <v>'020346</v>
          </cell>
          <cell r="B90" t="str">
            <v>Locação de andaime metálico para fachada - tipo torre (aluguel mensal)</v>
          </cell>
          <cell r="C90" t="str">
            <v>m</v>
          </cell>
          <cell r="D90">
            <v>14.81</v>
          </cell>
        </row>
        <row r="91">
          <cell r="A91" t="str">
            <v>'020348</v>
          </cell>
          <cell r="B91" t="str">
            <v>Fornecimento e instalação de proteção para andaime fachadeiro considerando plataforma, rodapé e guarda-corpo em madeira, inclusive entelamento, conforme NR-18 (medido por m2 de fachada)</v>
          </cell>
          <cell r="C91" t="str">
            <v>m2</v>
          </cell>
          <cell r="D91">
            <v>24.01</v>
          </cell>
        </row>
        <row r="92">
          <cell r="A92" t="str">
            <v>'020350</v>
          </cell>
          <cell r="B92" t="str">
            <v>Tapume Telha Metálica Ondulada em aço galvalume 0,50mm Branca h=2,20m, incl. montagem estr. mad. 8"x8", c/adesivo "DER-ES" 60x60cm a cada 10m, incl. faixas pint. esmalte sint. cores azul c/ h=30cm e rosa c/ h=10cm (Reaproveitamento 2x)</v>
          </cell>
          <cell r="C92" t="str">
            <v>m</v>
          </cell>
          <cell r="D92">
            <v>207.79</v>
          </cell>
        </row>
        <row r="93">
          <cell r="A93" t="str">
            <v>'020351</v>
          </cell>
          <cell r="B93" t="str">
            <v>Tapume madeira compensada resinada e= 12mm h=2,20m, estr. c/ mad reflorest., incl mont, pintura esmalte sint, adesivo "DER-ES" 60x60cm a cada 10m e faixas c/ pintura esmalte sintético nas cores azul c/ h=30cm e rosa c/ h=10cm</v>
          </cell>
          <cell r="C93" t="str">
            <v>m</v>
          </cell>
          <cell r="D93">
            <v>278.45999999999998</v>
          </cell>
        </row>
        <row r="94">
          <cell r="A94" t="str">
            <v>'020352</v>
          </cell>
          <cell r="B94" t="str">
            <v>Aluguel mensal container para escritório, dim. 6.00x2.40m, c/ banheiro (vaso+lavat+chuveiro e básc), incl. porta, 2 janelas, abert p/ ar cond., 2 pt iluminação, 2 tom. elét. e 1 tom.telef. Isolam.térmico(teto e paredes), piso em comp. Naval, cert. NR18, incl. laudo descontaminação.</v>
          </cell>
          <cell r="C94" t="str">
            <v>ms</v>
          </cell>
          <cell r="D94">
            <v>1050</v>
          </cell>
        </row>
        <row r="95">
          <cell r="A95" t="str">
            <v>'020353</v>
          </cell>
          <cell r="B95" t="str">
            <v>Aluguel mensal container para refeitorio, incl. porta, 2 janelas, abert p/ ar cond., 2 pt iluminação, 2 tomadas elét. e 1 tomada telef. Isolamento térmico (paredes e teto), piso em comp. Naval pintado, cert. NR18, incl. laudo descontaminação.</v>
          </cell>
          <cell r="C95" t="str">
            <v>ms</v>
          </cell>
          <cell r="D95">
            <v>1000</v>
          </cell>
        </row>
        <row r="96">
          <cell r="A96" t="str">
            <v>'020354</v>
          </cell>
          <cell r="B96" t="str">
            <v>Aluguel mensal container para vestiário, incl. porta, venezianas de circulação, 1 pt iluminação, Isolamento térmico (teto), piso em comp. Naval pintado, cert. NR18, incl. laudo descontaminação.</v>
          </cell>
          <cell r="C96" t="str">
            <v>ms</v>
          </cell>
          <cell r="D96">
            <v>710</v>
          </cell>
        </row>
        <row r="97">
          <cell r="A97" t="str">
            <v>'020355</v>
          </cell>
          <cell r="B97" t="str">
            <v>Aluguel mensal container sanitário, incl porta, básc, 2 ptos luz, 1 pto aterram., 3vasos, 3lavatórios, calha mictório, 6 chuveiros (1 eletrico), torn.,registros, piso comp. Naval pintado, cert NR18 e laudo descontaminação</v>
          </cell>
          <cell r="C97" t="str">
            <v>ms</v>
          </cell>
          <cell r="D97">
            <v>1033.33</v>
          </cell>
        </row>
        <row r="98">
          <cell r="A98" t="str">
            <v>'020356</v>
          </cell>
          <cell r="B98" t="str">
            <v>Aluguel mensal container para almoxarifado, incl. porta, 2 janelas, 1 pt iluminação, Isolamento térmico (teto), piso em comp. Naval pintado, cert. NR18, incl. laudo descontaminação.</v>
          </cell>
          <cell r="C98" t="str">
            <v>ms</v>
          </cell>
          <cell r="D98">
            <v>710</v>
          </cell>
        </row>
        <row r="99">
          <cell r="A99" t="str">
            <v>'0207</v>
          </cell>
          <cell r="B99" t="str">
            <v>INSTALAÇÃO DO CANTEIRO DE OBRAS (UTILIZAÇÃO 1 VEZ), PROJETO PADRÃO LABOR - NR.18 (OBRAS COM PRAZO DE EXECUÇÃO SUPERIOR A 12 MESES)</v>
          </cell>
          <cell r="C99">
            <v>0</v>
          </cell>
          <cell r="D99">
            <v>0</v>
          </cell>
        </row>
        <row r="100">
          <cell r="A100" t="str">
            <v>'020701</v>
          </cell>
          <cell r="B100" t="str">
            <v>Barracão para escritório com sanitário área de 14.50 m2, de chapa de compens. 12mm e pontalete 8x8cm, piso cimentado e cobertura de telha de fibroc. 6mm, incl. ponto de luz e cx. de inspeção, conf. projeto (1 utilização)</v>
          </cell>
          <cell r="C100" t="str">
            <v>m2</v>
          </cell>
          <cell r="D100">
            <v>857.38</v>
          </cell>
        </row>
        <row r="101">
          <cell r="A101" t="str">
            <v>'020702</v>
          </cell>
          <cell r="B101" t="str">
            <v>Barracão para almoxarifado área de 10.90m2, de chapa de compensado de 12mm e pontalete 8x8cm, piso cimentado e cobertura de telhas de fibrocimento de 6mm, incl. ponto de luz, conf. projeto (1 utilização)</v>
          </cell>
          <cell r="C101" t="str">
            <v>m2</v>
          </cell>
          <cell r="D101">
            <v>654.28</v>
          </cell>
        </row>
        <row r="102">
          <cell r="A102" t="str">
            <v>'020703</v>
          </cell>
          <cell r="B102" t="str">
            <v>Barracão para depósito de cimento área de 10.90m2, de chapa de compensado 12mm e pontaletes 8x8cm, piso cimentado e cobertura de telhas de fibrocimento de 6mm, inclusive ponto de luz, conf. projeto (1 utilização)</v>
          </cell>
          <cell r="C102" t="str">
            <v>m2</v>
          </cell>
          <cell r="D102">
            <v>575.02</v>
          </cell>
        </row>
        <row r="103">
          <cell r="A103" t="str">
            <v>'020704</v>
          </cell>
          <cell r="B103" t="str">
            <v>Refeitório com paredes de chapa de compens. 12mm e pontaletes 8x8cm, piso ciment. e cob. de telhas fibroc. 6mm, incl. ponto de luz e cx. de inspeção (cons. 1.21 m2/func./turno), conf. projeto (1 utilização)</v>
          </cell>
          <cell r="C103" t="str">
            <v>m2</v>
          </cell>
          <cell r="D103">
            <v>503.15</v>
          </cell>
        </row>
        <row r="104">
          <cell r="A104" t="str">
            <v>'020705</v>
          </cell>
          <cell r="B104" t="str">
            <v>Unidade de sanitário e vestiário p/ até 20 func. área de 18.15m2, paredes de chapa compens. 12mm e pontalete 8x8cm, piso cimentado, cobert. telha fibroc. 6mm, incl. instalação de luz e cx. de inspeção, conf. projeto (1 utilização)</v>
          </cell>
          <cell r="C104" t="str">
            <v>und</v>
          </cell>
          <cell r="D104">
            <v>16639.689999999999</v>
          </cell>
        </row>
        <row r="105">
          <cell r="A105" t="str">
            <v>'020706</v>
          </cell>
          <cell r="B105" t="str">
            <v>Unidade de sanitário e vestiário de 20 a 40 func. área 25.40m2, paredes de chapa compens. 12mm e pontalete 8x8cm, piso cimentado, cobert. telha fibroc. 6mm, incl. inst. de luz e cx. de inspeção, conf. projeto (1 utilização)</v>
          </cell>
          <cell r="C105" t="str">
            <v>und</v>
          </cell>
          <cell r="D105">
            <v>24839.11</v>
          </cell>
        </row>
        <row r="106">
          <cell r="A106" t="str">
            <v>'020707</v>
          </cell>
          <cell r="B106" t="str">
            <v>Unidade de sanitário e vestiário de 40 a 60 func. área 33.90m2, paredes de chapa compens. 12mm e pontalete 8x8cm, piso cimentado, cobert. telha fibroc. 6mm, incl. inst. de luz e cx. de inspeção, conf. projeto (1 utilização)</v>
          </cell>
          <cell r="C106" t="str">
            <v>und</v>
          </cell>
          <cell r="D106">
            <v>30525.1</v>
          </cell>
        </row>
        <row r="107">
          <cell r="A107" t="str">
            <v>'020708</v>
          </cell>
          <cell r="B107" t="str">
            <v>Galpão para serraria e carpintaria área 12.00m2, em peça de madeira 8x8cm e contraventamento de 5x7cm, cobertura de telha de fibroc. de 6mm, inclusive ponto e cabo de alimentação da máquina, conf. projeto (1 utilização)</v>
          </cell>
          <cell r="C107" t="str">
            <v>m2</v>
          </cell>
          <cell r="D107">
            <v>233</v>
          </cell>
        </row>
        <row r="108">
          <cell r="A108" t="str">
            <v>'020709</v>
          </cell>
          <cell r="B108" t="str">
            <v>Galpão para corte e armação com área de 6.00m2, em peças de madeira 8x8cm e contraventamento de 5x7cm, cobertura de telhas de fibroc. de 6mm, inclusive ponto e cabo de alimentação da máquina, conf. projeto (1 utilização)</v>
          </cell>
          <cell r="C108" t="str">
            <v>m2</v>
          </cell>
          <cell r="D108">
            <v>305.75</v>
          </cell>
        </row>
        <row r="109">
          <cell r="A109" t="str">
            <v>'020710</v>
          </cell>
          <cell r="B109" t="str">
            <v>Reservatório de poliestileno de 500L, incl. suporte em madeira de 7x12cm e 5x7cm, elevado de 4m, conf. projeto (1 utilização)</v>
          </cell>
          <cell r="C109" t="str">
            <v>und</v>
          </cell>
          <cell r="D109">
            <v>2719.43</v>
          </cell>
        </row>
        <row r="110">
          <cell r="A110" t="str">
            <v>'020711</v>
          </cell>
          <cell r="B110" t="str">
            <v>Reservatório de poliestileno de 1000 L, incl. suporte em madeira de 7x12cm e 8x7cm, elevado de 4m, conf. projeto (1 utilização)</v>
          </cell>
          <cell r="C110" t="str">
            <v>und</v>
          </cell>
          <cell r="D110">
            <v>3172.72</v>
          </cell>
        </row>
        <row r="111">
          <cell r="A111" t="str">
            <v>'020712</v>
          </cell>
          <cell r="B111" t="str">
            <v>Rede de água com padrão de entrada d'água diâm. 3/4", conf. espec. CESAN, incl. tubos e conexões para alimentação, distribuição, extravasor e limpeza, cons. o padrão a 25m, conf. projeto (1 utilização)</v>
          </cell>
          <cell r="C111" t="str">
            <v>m</v>
          </cell>
          <cell r="D111">
            <v>47.52</v>
          </cell>
        </row>
        <row r="112">
          <cell r="A112" t="str">
            <v>'020713</v>
          </cell>
          <cell r="B112" t="str">
            <v>Rede de luz, incl. padrão entrada de energia trifás., cabo de ligação até barracões, quadro de distrib., disj. e chave de força (quando necessário), cons. 20m entre padrão entrada e QDG, conf. projeto (1 utilização)</v>
          </cell>
          <cell r="C112" t="str">
            <v>m</v>
          </cell>
          <cell r="D112">
            <v>649.86</v>
          </cell>
        </row>
        <row r="113">
          <cell r="A113" t="str">
            <v>'020714</v>
          </cell>
          <cell r="B113" t="str">
            <v>Rede de esgoto, contendo fossa e filtro, inclusive tubos e conexões de ligação entre caixas, considerando distância de 25m, conforme projeto (1 utilização)</v>
          </cell>
          <cell r="C113" t="str">
            <v>m</v>
          </cell>
          <cell r="D113">
            <v>347.66</v>
          </cell>
        </row>
        <row r="114">
          <cell r="A114" t="str">
            <v>'0208</v>
          </cell>
          <cell r="B114" t="str">
            <v>INSTALAÇÃO DO CANTEIRO DE OBRAS (UTILIZAÇÃO 2 VEZES), PROJETO PADRÃO LABOR - NR.18 (OBRAS COM PRAZO DE EXECUÇÃO DE 6 A 12 MESES)</v>
          </cell>
          <cell r="C114">
            <v>0</v>
          </cell>
          <cell r="D114">
            <v>0</v>
          </cell>
        </row>
        <row r="115">
          <cell r="A115" t="str">
            <v>'020801</v>
          </cell>
          <cell r="B115" t="str">
            <v>Barracão para escritório com sanitário área 14.50m2, de chapa de compens. 12mm e pontalete 8x8cm, piso cimentado e cobertura de telha de fibroc. 6mm, incl. ponto de luz e cx. de inspeção, conf. projeto (2 utilizações)</v>
          </cell>
          <cell r="C115" t="str">
            <v>m2</v>
          </cell>
          <cell r="D115">
            <v>618.29999999999995</v>
          </cell>
        </row>
        <row r="116">
          <cell r="A116" t="str">
            <v>'020802</v>
          </cell>
          <cell r="B116" t="str">
            <v>Barracão para almoxarifado área de 10.90m2, de chapa de compensado 12mm e pontaletes 8x8cm, piso cimentado e cobertura de telha de fibrocimento de 6mm, inclusive ponto de luz, conf. projeto (2 utilizações)</v>
          </cell>
          <cell r="C116" t="str">
            <v>m2</v>
          </cell>
          <cell r="D116">
            <v>472.97</v>
          </cell>
        </row>
        <row r="117">
          <cell r="A117" t="str">
            <v>'020803</v>
          </cell>
          <cell r="B117" t="str">
            <v>Barracão para depósito de cimento área de 10.90m2, de chapa de compensado 12mm e pontaletes 8x8cm, piso cimentado e cobertura de telhas de fibrocimento de 6mm, inclusive ponto de luz, conf. projeto (2 utilizações)</v>
          </cell>
          <cell r="C117" t="str">
            <v>m2</v>
          </cell>
          <cell r="D117">
            <v>417.17</v>
          </cell>
        </row>
        <row r="118">
          <cell r="A118" t="str">
            <v>'020804</v>
          </cell>
          <cell r="B118" t="str">
            <v>Refeitório com paredes de chapa de compens. 12mm e pontaletes 8x8cm, piso ciment. e cobert. de telhas fibroc. 6mm, incl. ponto de luz e cx. de inspeção (cons. 1.21m2/func./turno), conf. projeto (2 utilização)</v>
          </cell>
          <cell r="C118" t="str">
            <v>m2</v>
          </cell>
          <cell r="D118">
            <v>406.6</v>
          </cell>
        </row>
        <row r="119">
          <cell r="A119" t="str">
            <v>'020805</v>
          </cell>
          <cell r="B119" t="str">
            <v>Unidade de sanitário e vestiário para até 20 func. área 18.15m2, paredes de chapa compens. 12mm e pontalete 8x8cm, piso cimentado, cobert. telha fibroc. 6mm, incl. inst. de luz e cx. de inspeção, conf. projeto (2 utilizações)</v>
          </cell>
          <cell r="C119" t="str">
            <v>und</v>
          </cell>
          <cell r="D119">
            <v>12420.96</v>
          </cell>
        </row>
        <row r="120">
          <cell r="A120" t="str">
            <v>'020806</v>
          </cell>
          <cell r="B120" t="str">
            <v>Unidade de sanitário e vestiário de 20 a 40 func. área 25.40m2, paredes de chapa compens. 12mm e pontalete 8x8cm, piso cimentado, cobert. telha fibroc. 6mm, incl. inst. de luz e cx. de inspeção, conf. projeto (2 utilizações)</v>
          </cell>
          <cell r="C120" t="str">
            <v>und</v>
          </cell>
          <cell r="D120">
            <v>18660.490000000002</v>
          </cell>
        </row>
        <row r="121">
          <cell r="A121" t="str">
            <v>'020807</v>
          </cell>
          <cell r="B121" t="str">
            <v>Unidade de sanitário e vestiário de 40 a 60 func. área 33.90m2, paredes de chapa compens. 12mm e pontalete 8x8cm, piso cimentado, cobert. telha fibroc. 6mm, incl. inst. de luz e cx. de inspeção, conf. projeto (2 utilizações)</v>
          </cell>
          <cell r="C121" t="str">
            <v>und</v>
          </cell>
          <cell r="D121">
            <v>23164.240000000002</v>
          </cell>
        </row>
        <row r="122">
          <cell r="A122" t="str">
            <v>'020808</v>
          </cell>
          <cell r="B122" t="str">
            <v>Galpão para serraria e carpintaria área 12.00m2, em peças de madeira 8x8cm e contraventamento de 5x7cm, cobertura de telhas de fibroc. de 6mm, inclusive ponto e cabo de alimentação da máquina, conf. projeto (2 utilizações)</v>
          </cell>
          <cell r="C122" t="str">
            <v>m2</v>
          </cell>
          <cell r="D122">
            <v>154.72999999999999</v>
          </cell>
        </row>
        <row r="123">
          <cell r="A123" t="str">
            <v>'020809</v>
          </cell>
          <cell r="B123" t="str">
            <v>Galpão para corte e armação com área de 6.00m2, de peças de madeira 8x8cm e contraventamento de 5x7cm, cobertura de telhas de fibroc. de 6mm, inclusive ponto e cabo de alimentação da máquina, conf. projeto (2 utilizações)</v>
          </cell>
          <cell r="C123" t="str">
            <v>m2</v>
          </cell>
          <cell r="D123">
            <v>207.29</v>
          </cell>
        </row>
        <row r="124">
          <cell r="A124" t="str">
            <v>'020810</v>
          </cell>
          <cell r="B124" t="str">
            <v>Reservatório de poliestileno de 500 L, incl. suporte em madeira de 7x12cm e 5x7cm, elevado de 4m, conforme projeto (2 utilizações)</v>
          </cell>
          <cell r="C124" t="str">
            <v>und</v>
          </cell>
          <cell r="D124">
            <v>1671.64</v>
          </cell>
        </row>
        <row r="125">
          <cell r="A125" t="str">
            <v>'020811</v>
          </cell>
          <cell r="B125" t="str">
            <v>Reservatório de poliestileno de 1000 L, inclusive suporte em madeira de 7x12cm e 5x7cm, elevado de 4m, conforme projeto (2 utilizações)</v>
          </cell>
          <cell r="C125" t="str">
            <v>und</v>
          </cell>
          <cell r="D125">
            <v>1930.05</v>
          </cell>
        </row>
        <row r="126">
          <cell r="A126" t="str">
            <v>'020812</v>
          </cell>
          <cell r="B126" t="str">
            <v>Rede de água, com padrão de entrada d'água diâm. 3/4", conf. espec. CESAN, incl. tubos e conexões para alimentação, distribuição, extravasor e limpeza, cons. o padrão a 25m, conf. projeto (2 utilizações)</v>
          </cell>
          <cell r="C126" t="str">
            <v>m</v>
          </cell>
          <cell r="D126">
            <v>32.03</v>
          </cell>
        </row>
        <row r="127">
          <cell r="A127" t="str">
            <v>'03</v>
          </cell>
          <cell r="B127" t="str">
            <v>MOVIMENTO DE TERRA</v>
          </cell>
          <cell r="C127">
            <v>0</v>
          </cell>
          <cell r="D127">
            <v>0</v>
          </cell>
        </row>
        <row r="128">
          <cell r="A128" t="str">
            <v>'0301</v>
          </cell>
          <cell r="B128" t="str">
            <v>ESCAVAÇÕES</v>
          </cell>
          <cell r="C128">
            <v>0</v>
          </cell>
          <cell r="D128">
            <v>0</v>
          </cell>
        </row>
        <row r="129">
          <cell r="A129" t="str">
            <v>'030101</v>
          </cell>
          <cell r="B129" t="str">
            <v>Escavação manual em material de 1a. categoria, até 1.50 m de profundidade</v>
          </cell>
          <cell r="C129" t="str">
            <v>m3</v>
          </cell>
          <cell r="D129">
            <v>45.66</v>
          </cell>
        </row>
        <row r="130">
          <cell r="A130" t="str">
            <v>'030102</v>
          </cell>
          <cell r="B130" t="str">
            <v>Escavação manual em material de 2a. categoria, até 1.50 m de profundidade</v>
          </cell>
          <cell r="C130" t="str">
            <v>m3</v>
          </cell>
          <cell r="D130">
            <v>77.28</v>
          </cell>
        </row>
        <row r="131">
          <cell r="A131" t="str">
            <v>'030103</v>
          </cell>
          <cell r="B131" t="str">
            <v>Escavação mecânica em material de 1a. categoria</v>
          </cell>
          <cell r="C131" t="str">
            <v>m3</v>
          </cell>
          <cell r="D131">
            <v>11.01</v>
          </cell>
        </row>
        <row r="132">
          <cell r="A132" t="str">
            <v>'030104</v>
          </cell>
          <cell r="B132" t="str">
            <v>Escavação mecânica em material de 2a. categoria</v>
          </cell>
          <cell r="C132" t="str">
            <v>m3</v>
          </cell>
          <cell r="D132">
            <v>15.39</v>
          </cell>
        </row>
        <row r="133">
          <cell r="A133" t="str">
            <v>'030119</v>
          </cell>
          <cell r="B133" t="str">
            <v>Apiloamento do fundo de vala com maço de 30 a 60kg</v>
          </cell>
          <cell r="C133" t="str">
            <v>m2</v>
          </cell>
          <cell r="D133">
            <v>23.89</v>
          </cell>
        </row>
        <row r="134">
          <cell r="A134" t="str">
            <v>'0302</v>
          </cell>
          <cell r="B134" t="str">
            <v>REATERRO E COMPACTAÇÃO</v>
          </cell>
          <cell r="C134">
            <v>0</v>
          </cell>
          <cell r="D134">
            <v>0</v>
          </cell>
        </row>
        <row r="135">
          <cell r="A135" t="str">
            <v>'030201</v>
          </cell>
          <cell r="B135" t="str">
            <v>Reaterro apiloado de cavas de fundação, em camadas de 20 cm</v>
          </cell>
          <cell r="C135" t="str">
            <v>m3</v>
          </cell>
          <cell r="D135">
            <v>49.18</v>
          </cell>
        </row>
        <row r="136">
          <cell r="A136" t="str">
            <v>'030202</v>
          </cell>
          <cell r="B136" t="str">
            <v>Material para aterro - areia limpa (fornecimento já considerado 15% de empolamento)</v>
          </cell>
          <cell r="C136" t="str">
            <v>m3</v>
          </cell>
          <cell r="D136">
            <v>111.17</v>
          </cell>
        </row>
        <row r="137">
          <cell r="A137" t="str">
            <v>'030203</v>
          </cell>
          <cell r="B137" t="str">
            <v>Lastro de brita 3 e 4, apiloado manualmente</v>
          </cell>
          <cell r="C137" t="str">
            <v>m3</v>
          </cell>
          <cell r="D137">
            <v>171.13</v>
          </cell>
        </row>
        <row r="138">
          <cell r="A138" t="str">
            <v>'030204</v>
          </cell>
          <cell r="B138" t="str">
            <v>Lastro de areia</v>
          </cell>
          <cell r="C138" t="str">
            <v>m3</v>
          </cell>
          <cell r="D138">
            <v>160.35</v>
          </cell>
        </row>
        <row r="139">
          <cell r="A139" t="str">
            <v>'030206</v>
          </cell>
          <cell r="B139" t="str">
            <v>Aterro manual para regularização do terreno em areia, inclusive adensamento hidráulico e fornecimento do material (máximo de 100m3)</v>
          </cell>
          <cell r="C139" t="str">
            <v>m3</v>
          </cell>
          <cell r="D139">
            <v>146.93</v>
          </cell>
        </row>
        <row r="140">
          <cell r="A140" t="str">
            <v>'030208</v>
          </cell>
          <cell r="B140" t="str">
            <v>Aterro manual para regularização do terreno em argila, inclusive adensamento manual e fornecimento do material (máximo de 100m3)</v>
          </cell>
          <cell r="C140" t="str">
            <v>m3</v>
          </cell>
          <cell r="D140">
            <v>147.38</v>
          </cell>
        </row>
        <row r="141">
          <cell r="A141" t="str">
            <v>'030209</v>
          </cell>
          <cell r="B141" t="str">
            <v>Aterro com areia em áreas de calçada, inclusive fornecimento e adensamento</v>
          </cell>
          <cell r="C141" t="str">
            <v>m3</v>
          </cell>
          <cell r="D141">
            <v>126.49</v>
          </cell>
        </row>
        <row r="142">
          <cell r="A142" t="str">
            <v>'030210</v>
          </cell>
          <cell r="B142" t="str">
            <v>Aterro compactado utilizando compactador de placa vibratória com reaproveitamento do material</v>
          </cell>
          <cell r="C142" t="str">
            <v>m3</v>
          </cell>
          <cell r="D142">
            <v>24.74</v>
          </cell>
        </row>
        <row r="143">
          <cell r="A143" t="str">
            <v>'030211</v>
          </cell>
          <cell r="B143" t="str">
            <v>Reaterro de valas, exclusive compactação</v>
          </cell>
          <cell r="C143" t="str">
            <v>m3</v>
          </cell>
          <cell r="D143">
            <v>6.32</v>
          </cell>
        </row>
        <row r="144">
          <cell r="A144" t="str">
            <v>'0303</v>
          </cell>
          <cell r="B144" t="str">
            <v>TRANSPORTES</v>
          </cell>
          <cell r="C144">
            <v>0</v>
          </cell>
          <cell r="D144">
            <v>0</v>
          </cell>
        </row>
        <row r="145">
          <cell r="A145" t="str">
            <v>'030304</v>
          </cell>
          <cell r="B145" t="str">
            <v>Índice de preço para remoção de entulho decorrente da execução de obras (Classe A CONAMA - NBR 10.004 - Classe II-B), incluindo aluguel da caçamba, carga, transporte e descarga em área licenciada</v>
          </cell>
          <cell r="C145" t="str">
            <v>m3</v>
          </cell>
          <cell r="D145">
            <v>60.85</v>
          </cell>
        </row>
        <row r="146">
          <cell r="A146" t="str">
            <v>'030305</v>
          </cell>
          <cell r="B146" t="str">
            <v>Transporte de material encosta acima, serviço inteiramente manual, a 10m de distância, considerados ao longo da encosta, inclusive carga e descarga (txdam)</v>
          </cell>
          <cell r="C146" t="str">
            <v>und</v>
          </cell>
          <cell r="D146">
            <v>21.08</v>
          </cell>
        </row>
        <row r="147">
          <cell r="A147" t="str">
            <v>'030306</v>
          </cell>
          <cell r="B147" t="str">
            <v>Transporte de material encosta abaixo, serviço inteiramente manual, a 10m de distância, considerados ao longo da encosta, inclusive carga e descarga (txdam)</v>
          </cell>
          <cell r="C147" t="str">
            <v>und</v>
          </cell>
          <cell r="D147">
            <v>14.05</v>
          </cell>
        </row>
        <row r="148">
          <cell r="A148" t="str">
            <v>'04</v>
          </cell>
          <cell r="B148" t="str">
            <v>ESTRUTURAS</v>
          </cell>
          <cell r="C148">
            <v>0</v>
          </cell>
          <cell r="D148">
            <v>0</v>
          </cell>
        </row>
        <row r="149">
          <cell r="A149" t="str">
            <v>'0402</v>
          </cell>
          <cell r="B149" t="str">
            <v>INFRA-ESTRUTURA (FUNDAÇÃO)</v>
          </cell>
          <cell r="C149">
            <v>0</v>
          </cell>
          <cell r="D149">
            <v>0</v>
          </cell>
        </row>
        <row r="150">
          <cell r="A150" t="str">
            <v>'040202</v>
          </cell>
          <cell r="B150" t="str">
            <v>Fornecimento, preparo e aplicação de concreto ciclópico Fck=15MPa com 30% de pedra de mão</v>
          </cell>
          <cell r="C150" t="str">
            <v>m3</v>
          </cell>
          <cell r="D150">
            <v>533.37</v>
          </cell>
        </row>
        <row r="151">
          <cell r="A151" t="str">
            <v>'040206</v>
          </cell>
          <cell r="B151" t="str">
            <v>Fôrma de tábua de madeira de 2.5 x 30.0 cm para fundações, levando-se em conta a utilização 5 vezes (incluido o material, corte, montagem, escoramento e desforma)</v>
          </cell>
          <cell r="C151" t="str">
            <v>m2</v>
          </cell>
          <cell r="D151">
            <v>73.25</v>
          </cell>
        </row>
        <row r="152">
          <cell r="A152" t="str">
            <v>'040224</v>
          </cell>
          <cell r="B152" t="str">
            <v>Fornecimento, preparo e aplicação de concreto Fck = 30 MPa (com brita 1 e 2) - (5% de perdas já incluído no custo)</v>
          </cell>
          <cell r="C152" t="str">
            <v>m3</v>
          </cell>
          <cell r="D152">
            <v>608.59</v>
          </cell>
        </row>
        <row r="153">
          <cell r="A153" t="str">
            <v>'040231</v>
          </cell>
          <cell r="B153" t="str">
            <v>Fornecimento, preparo e aplicação de concreto magro com consumo mínimo de cimento de 250 kg/m3 (brita 1 e 2) - (5% de perdas já incluído no custo)</v>
          </cell>
          <cell r="C153" t="str">
            <v>m3</v>
          </cell>
          <cell r="D153">
            <v>535.66999999999996</v>
          </cell>
        </row>
        <row r="154">
          <cell r="A154" t="str">
            <v>'040233</v>
          </cell>
          <cell r="B154" t="str">
            <v>Fornecimento, preparo e aplicação de concreto Fck=15 MPa (brita 1 e 2) - (5% de perdas já incluído no custo)</v>
          </cell>
          <cell r="C154" t="str">
            <v>m3</v>
          </cell>
          <cell r="D154">
            <v>553.91999999999996</v>
          </cell>
        </row>
        <row r="155">
          <cell r="A155" t="str">
            <v>'040235</v>
          </cell>
          <cell r="B155" t="str">
            <v>Fornecimento, preparo e aplicação de concreto Fck=20 MPa (brita 1 e 2) - (5% de perdas já incluído no custo)</v>
          </cell>
          <cell r="C155" t="str">
            <v>m3</v>
          </cell>
          <cell r="D155">
            <v>571.69000000000005</v>
          </cell>
        </row>
        <row r="156">
          <cell r="A156" t="str">
            <v>'040237</v>
          </cell>
          <cell r="B156" t="str">
            <v>Fornecimento, preparo e aplicação de concreto Fck=25 MPa (brita 1 e 2) - (5% de perdas já incluído no custo)</v>
          </cell>
          <cell r="C156" t="str">
            <v>m3</v>
          </cell>
          <cell r="D156">
            <v>591.13</v>
          </cell>
        </row>
        <row r="157">
          <cell r="A157" t="str">
            <v>'040238</v>
          </cell>
          <cell r="B157" t="str">
            <v>Fôrma de chapa compensada resinada 12mm, levando-se em conta a utilização 3 vezes (incluido o material, corte, montagem, escoramento e desfôrma)</v>
          </cell>
          <cell r="C157" t="str">
            <v>m2</v>
          </cell>
          <cell r="D157">
            <v>88.63</v>
          </cell>
        </row>
        <row r="158">
          <cell r="A158" t="str">
            <v>'040239</v>
          </cell>
          <cell r="B158" t="str">
            <v>Fornecimento e aplicação de concreto USINADO Fck=20 MPa - considerando lançamento MANUAL para INFRA-ESTRUTURA (5% de perdas já incluído no custo)</v>
          </cell>
          <cell r="C158" t="str">
            <v>m3</v>
          </cell>
          <cell r="D158">
            <v>498.44</v>
          </cell>
        </row>
        <row r="159">
          <cell r="A159" t="str">
            <v>'040240</v>
          </cell>
          <cell r="B159" t="str">
            <v>Fornecimento e aplicação de concreto USINADO Fck=25 MPa - considerando lançamento MANUAL para INFRA-ESTRUTURA (5% de perdas já incluído no custo)</v>
          </cell>
          <cell r="C159" t="str">
            <v>m3</v>
          </cell>
          <cell r="D159">
            <v>518.74</v>
          </cell>
        </row>
        <row r="160">
          <cell r="A160" t="str">
            <v>'040243</v>
          </cell>
          <cell r="B160" t="str">
            <v>Fornecimento, dobragem e colocação em fôrma, de armadura CA-50 A média, diâmetro de 6.3 a 10.0 mm</v>
          </cell>
          <cell r="C160" t="str">
            <v>kg</v>
          </cell>
          <cell r="D160">
            <v>11.81</v>
          </cell>
        </row>
        <row r="161">
          <cell r="A161" t="str">
            <v>'040245</v>
          </cell>
          <cell r="B161" t="str">
            <v>Fornecimento, dobragem e colocação em fôrma, de armadura CA-50 A grossa diâmetro de 12.5 a 25.0 mm (1/2 a 1")</v>
          </cell>
          <cell r="C161" t="str">
            <v>kg</v>
          </cell>
          <cell r="D161">
            <v>12.02</v>
          </cell>
        </row>
        <row r="162">
          <cell r="A162" t="str">
            <v>'040246</v>
          </cell>
          <cell r="B162" t="str">
            <v>Fornecimento, dobragem e colocação em fôrma, de armadura CA-60 B fina, diâmetro de 4.0 a 7.0mm</v>
          </cell>
          <cell r="C162" t="str">
            <v>kg</v>
          </cell>
          <cell r="D162">
            <v>13.59</v>
          </cell>
        </row>
        <row r="163">
          <cell r="A163" t="str">
            <v>'040249</v>
          </cell>
          <cell r="B163" t="str">
            <v>Fôrma de tábua de madeira de 2.5x30.0cm, levando-se em conta utilização 1 vez (incluindo o material, corte, montagem, escoramento e desforma)</v>
          </cell>
          <cell r="C163" t="str">
            <v>m2</v>
          </cell>
          <cell r="D163">
            <v>127.4</v>
          </cell>
        </row>
        <row r="164">
          <cell r="A164" t="str">
            <v>'040250</v>
          </cell>
          <cell r="B164" t="str">
            <v>Fôrma de tábua de madeira de 2.5x30.0cm, levando-se em conta utilização 3 vezes (incluindo o material, corte, montagem, escoramento e desforma)</v>
          </cell>
          <cell r="C164" t="str">
            <v>m2</v>
          </cell>
          <cell r="D164">
            <v>90.46</v>
          </cell>
        </row>
        <row r="165">
          <cell r="A165" t="str">
            <v>'040253</v>
          </cell>
          <cell r="B165" t="str">
            <v>Fornecimento e aplicação de concreto USINADO Fck=30 MPa - considerando lançamento MANUAL para INFRA-ESTRUTURA (5% de perdas já incluído no custo)</v>
          </cell>
          <cell r="C165" t="str">
            <v>m3</v>
          </cell>
          <cell r="D165">
            <v>539.04</v>
          </cell>
        </row>
        <row r="166">
          <cell r="A166" t="str">
            <v>'0403</v>
          </cell>
          <cell r="B166" t="str">
            <v>SUPER-ESTRUTURA</v>
          </cell>
          <cell r="C166">
            <v>0</v>
          </cell>
          <cell r="D166">
            <v>0</v>
          </cell>
        </row>
        <row r="167">
          <cell r="A167" t="str">
            <v>'040315</v>
          </cell>
          <cell r="B167" t="str">
            <v>Fornecimento, preparo e aplicação de concreto Fck = 30 MPa (com brita 1 e 2) - (5% de perdas já incluído no custo)</v>
          </cell>
          <cell r="C167" t="str">
            <v>m3</v>
          </cell>
          <cell r="D167">
            <v>698.33</v>
          </cell>
        </row>
        <row r="168">
          <cell r="A168" t="str">
            <v>'040320</v>
          </cell>
          <cell r="B168" t="str">
            <v>Fornecimento, preparo e aplicação de concreto Fck=15 MPa (brita 1 e 2) - (5% de perdas já incluído no custo)</v>
          </cell>
          <cell r="C168" t="str">
            <v>m3</v>
          </cell>
          <cell r="D168">
            <v>643.66</v>
          </cell>
        </row>
        <row r="169">
          <cell r="A169" t="str">
            <v>'040322</v>
          </cell>
          <cell r="B169" t="str">
            <v>Fornecimento, preparo e aplicação de concreto Fck=20 MPa (brita 1 e 2) - (5% de perdas já incluído no custo)</v>
          </cell>
          <cell r="C169" t="str">
            <v>m3</v>
          </cell>
          <cell r="D169">
            <v>661.43</v>
          </cell>
        </row>
        <row r="170">
          <cell r="A170" t="str">
            <v>'040324</v>
          </cell>
          <cell r="B170" t="str">
            <v>Fornecimento, preparo e aplicação de concreto Fck=25 MPa (brita 1 e 2) - (5% de perdas já incluído no custo)</v>
          </cell>
          <cell r="C170" t="str">
            <v>m3</v>
          </cell>
          <cell r="D170">
            <v>680.87</v>
          </cell>
        </row>
        <row r="171">
          <cell r="A171" t="str">
            <v>'040328</v>
          </cell>
          <cell r="B171" t="str">
            <v>Fornecimento, dobragem e colocação em fôrma, de armadura CA-50 A média, diâmetro de 6.3 a 10.0 mm</v>
          </cell>
          <cell r="C171" t="str">
            <v>kg</v>
          </cell>
          <cell r="D171">
            <v>11.81</v>
          </cell>
        </row>
        <row r="172">
          <cell r="A172" t="str">
            <v>'040329</v>
          </cell>
          <cell r="B172" t="str">
            <v>Fornecimento e aplicação de concreto USINADO Fck=20 MPa - considerando BOMBEAMENTO (5% de perdas já incluído no custo) (6% de taxa p/concr.bombeavel)</v>
          </cell>
          <cell r="C172" t="str">
            <v>m3</v>
          </cell>
          <cell r="D172">
            <v>436.58</v>
          </cell>
        </row>
        <row r="173">
          <cell r="A173" t="str">
            <v>'040330</v>
          </cell>
          <cell r="B173" t="str">
            <v>Fornecimento e aplicação de concreto USINADO Fck=25 MPa - considerando BOMBEAMENTO (5% de perdas já incluído no custo) (6% de taxa p/concr.bombeavel)</v>
          </cell>
          <cell r="C173" t="str">
            <v>m3</v>
          </cell>
          <cell r="D173">
            <v>458.04</v>
          </cell>
        </row>
        <row r="174">
          <cell r="A174" t="str">
            <v>'040331</v>
          </cell>
          <cell r="B174" t="str">
            <v>Fornecimento e aplicação de concreto USINADO Fck=30 MPa - considerando BOMBEAMENTO (5% de perdas já incluído no custo) (6% de taxa p/ concr. bombeavel)</v>
          </cell>
          <cell r="C174" t="str">
            <v>m3</v>
          </cell>
          <cell r="D174">
            <v>479.51</v>
          </cell>
        </row>
        <row r="175">
          <cell r="A175" t="str">
            <v>'040332</v>
          </cell>
          <cell r="B175" t="str">
            <v>Fornecimento, dobragem e colocação em fôrma, de armadura CA-50 A grossa, diâmetro de 12.5 a 25.0mm</v>
          </cell>
          <cell r="C175" t="str">
            <v>kg</v>
          </cell>
          <cell r="D175">
            <v>12.02</v>
          </cell>
        </row>
        <row r="176">
          <cell r="A176" t="str">
            <v>'040333</v>
          </cell>
          <cell r="B176" t="str">
            <v>Fornecimento, dobragem e colocação em fôrma, de armadura CA-60 B fina, diâmetro de 4.0 a 7.0mm</v>
          </cell>
          <cell r="C176" t="str">
            <v>kg</v>
          </cell>
          <cell r="D176">
            <v>13.59</v>
          </cell>
        </row>
        <row r="177">
          <cell r="A177" t="str">
            <v>'040337</v>
          </cell>
          <cell r="B177" t="str">
            <v>Fôrma em chapa de madeira compensada plastificada 12mm para estrutura em geral, 5 reaproveitamentos, reforçada com sarrafos de madeira 2.5x10cm (incl material, corte, montagem, escoras em eucalipto e desforma)</v>
          </cell>
          <cell r="C177" t="str">
            <v>m2</v>
          </cell>
          <cell r="D177">
            <v>104.2</v>
          </cell>
        </row>
        <row r="178">
          <cell r="A178" t="str">
            <v>'040339</v>
          </cell>
          <cell r="B178" t="str">
            <v>Forma de chapas madeira compensada resinada, esp. 12mm, levando-se em conta a utilização 3 vezes, reforçadas com sarrafos de madeira de 2.5 x 10.0cm (incl material, corte, montagem, escoras em eucalipto e desforma)</v>
          </cell>
          <cell r="C178" t="str">
            <v>m2</v>
          </cell>
          <cell r="D178">
            <v>124.84</v>
          </cell>
        </row>
        <row r="179">
          <cell r="A179" t="str">
            <v>'0404</v>
          </cell>
          <cell r="B179" t="str">
            <v>ESTRUTURAS DE CONCRETO APARENTE</v>
          </cell>
          <cell r="C179">
            <v>0</v>
          </cell>
          <cell r="D179">
            <v>0</v>
          </cell>
        </row>
        <row r="180">
          <cell r="A180" t="str">
            <v>'040405</v>
          </cell>
          <cell r="B180" t="str">
            <v>Fôrma com chapa compensada plastificada esp. 12mm, utização 5 vezes</v>
          </cell>
          <cell r="C180" t="str">
            <v>m2</v>
          </cell>
          <cell r="D180">
            <v>121.16</v>
          </cell>
        </row>
        <row r="181">
          <cell r="A181" t="str">
            <v>'0406</v>
          </cell>
          <cell r="B181" t="str">
            <v>LAJES PRÉ-MOLDADAS</v>
          </cell>
          <cell r="C181">
            <v>0</v>
          </cell>
          <cell r="D181">
            <v>0</v>
          </cell>
        </row>
        <row r="182">
          <cell r="A182" t="str">
            <v>'040601</v>
          </cell>
          <cell r="B182" t="str">
            <v>Laje pré-fabricada treliçada para forro simples revestido, vão até 3.5m, capeamento 2cm, esp. 10cm, Fck = 150Kg/cm2</v>
          </cell>
          <cell r="C182" t="str">
            <v>m2</v>
          </cell>
          <cell r="D182">
            <v>112.31</v>
          </cell>
        </row>
        <row r="183">
          <cell r="A183" t="str">
            <v>'040602</v>
          </cell>
          <cell r="B183" t="str">
            <v>Laje pré-fabricada treliçada, sobrecarga 300 Kg/m2, vão de 3.5m a 4.3m, capeamento 4cm, esp. 12cm, Fck = 150 Kg/cm2</v>
          </cell>
          <cell r="C183" t="str">
            <v>m2</v>
          </cell>
          <cell r="D183">
            <v>124.24</v>
          </cell>
        </row>
        <row r="184">
          <cell r="A184" t="str">
            <v>'0407</v>
          </cell>
          <cell r="B184" t="str">
            <v>DIVERSOS</v>
          </cell>
          <cell r="C184">
            <v>0</v>
          </cell>
          <cell r="D184">
            <v>0</v>
          </cell>
        </row>
        <row r="185">
          <cell r="A185" t="str">
            <v>'040705</v>
          </cell>
          <cell r="B185" t="str">
            <v>Execução de junta de dilatação 2 x 2 cm considerando 1cm de aplicação de isopor e 1cm de aplicação de mastique elástico do tipo sikaflex 1a ou equivalente</v>
          </cell>
          <cell r="C185" t="str">
            <v>m</v>
          </cell>
          <cell r="D185">
            <v>73.78</v>
          </cell>
        </row>
        <row r="186">
          <cell r="A186" t="str">
            <v>'0408</v>
          </cell>
          <cell r="B186" t="str">
            <v>RECUPERAÇÃO DE ESTRUTURAS</v>
          </cell>
          <cell r="C186">
            <v>0</v>
          </cell>
          <cell r="D186">
            <v>0</v>
          </cell>
        </row>
        <row r="187">
          <cell r="A187" t="str">
            <v>'040801</v>
          </cell>
          <cell r="B187" t="str">
            <v>Remoção cuidadosa do concreto afetado, através de escarificação</v>
          </cell>
          <cell r="C187" t="str">
            <v>m3</v>
          </cell>
          <cell r="D187">
            <v>2379.89</v>
          </cell>
        </row>
        <row r="188">
          <cell r="A188" t="str">
            <v>'040802</v>
          </cell>
          <cell r="B188" t="str">
            <v>Remoção cuidadosa do concreto afetado, através de escarificação (considerando esp. escarificada de 5cm)</v>
          </cell>
          <cell r="C188" t="str">
            <v>m2</v>
          </cell>
          <cell r="D188">
            <v>118.99</v>
          </cell>
        </row>
        <row r="189">
          <cell r="A189" t="str">
            <v>'040803</v>
          </cell>
          <cell r="B189" t="str">
            <v>Preparação do substrato para reparo em estrutura de concreto por apicoamento manual da superfície</v>
          </cell>
          <cell r="C189" t="str">
            <v>m2</v>
          </cell>
          <cell r="D189">
            <v>70.25</v>
          </cell>
        </row>
        <row r="190">
          <cell r="A190" t="str">
            <v>'040806</v>
          </cell>
          <cell r="B190" t="str">
            <v>Limpeza de aço com lixamento e escovamento com escova de aço, até a completa remoção de partículas soltas, materiais indesejáveis e corrosão</v>
          </cell>
          <cell r="C190" t="str">
            <v>m2</v>
          </cell>
          <cell r="D190">
            <v>21.08</v>
          </cell>
        </row>
        <row r="191">
          <cell r="A191" t="str">
            <v>'040807</v>
          </cell>
          <cell r="B191" t="str">
            <v>Aplicação de Sika Top 108 Armatec ou equivalente, nas ferragens a serem recuperadas</v>
          </cell>
          <cell r="C191" t="str">
            <v>m2</v>
          </cell>
          <cell r="D191">
            <v>64.33</v>
          </cell>
        </row>
        <row r="192">
          <cell r="A192" t="str">
            <v>'040808</v>
          </cell>
          <cell r="B192" t="str">
            <v>Retirada de ferragem corroída</v>
          </cell>
          <cell r="C192" t="str">
            <v>kg</v>
          </cell>
          <cell r="D192">
            <v>4.2300000000000004</v>
          </cell>
        </row>
        <row r="193">
          <cell r="A193" t="str">
            <v>'040809</v>
          </cell>
          <cell r="B193" t="str">
            <v>Recomposição de concreto danificado, com utilização de argamassa Sika Grout ou equivalente (considerando esp. 5cm)</v>
          </cell>
          <cell r="C193" t="str">
            <v>m2</v>
          </cell>
          <cell r="D193">
            <v>373.44</v>
          </cell>
        </row>
        <row r="194">
          <cell r="A194" t="str">
            <v>'040810</v>
          </cell>
          <cell r="B194" t="str">
            <v>Recomposição de concreto danificado, com utilização de argamassa Sika Grout ou equivalente</v>
          </cell>
          <cell r="C194" t="str">
            <v>m3</v>
          </cell>
          <cell r="D194">
            <v>6881.68</v>
          </cell>
        </row>
        <row r="195">
          <cell r="A195" t="str">
            <v>'040813</v>
          </cell>
          <cell r="B195" t="str">
            <v>Impermeabilização de estrutura com Sika Top 107 ou equivalente</v>
          </cell>
          <cell r="C195" t="str">
            <v>m2</v>
          </cell>
          <cell r="D195">
            <v>71.290000000000006</v>
          </cell>
        </row>
        <row r="196">
          <cell r="A196" t="str">
            <v>'040816</v>
          </cell>
          <cell r="B196" t="str">
            <v>Aplicação de Oxiprimer ou equivalente, nas ferragens a serem recuperadas</v>
          </cell>
          <cell r="C196" t="str">
            <v>m2</v>
          </cell>
          <cell r="D196">
            <v>13.87</v>
          </cell>
        </row>
        <row r="197">
          <cell r="A197" t="str">
            <v>'040817</v>
          </cell>
          <cell r="B197" t="str">
            <v>Fornecimento e lançamento de concreto para grouteamento com adição de pedrisco (50% em peso), utilizando Sikagrout ou produto equivalente, exclusive forma</v>
          </cell>
          <cell r="C197" t="str">
            <v>m3</v>
          </cell>
          <cell r="D197">
            <v>2816.21</v>
          </cell>
        </row>
        <row r="198">
          <cell r="A198" t="str">
            <v>'040818</v>
          </cell>
          <cell r="B198" t="str">
            <v>Revestimento externo com argamassa corretiva tipo Sika Monotop 622 BR ou equivalente, esp. 5mm</v>
          </cell>
          <cell r="C198" t="str">
            <v>m2</v>
          </cell>
          <cell r="D198">
            <v>88.28</v>
          </cell>
        </row>
        <row r="199">
          <cell r="A199" t="str">
            <v>'0409</v>
          </cell>
          <cell r="B199" t="str">
            <v>MURO DE ARRIMO (Conc. ciclópico 15MPa c/ 30% de pedra de mão, c/ forn., preparo e aplicação de concreto, forma de tábua pinho-reap.5 vezes, exclusive escav. e reaterro) seções tipicas nas seguintes dimensões:</v>
          </cell>
          <cell r="C199">
            <v>0</v>
          </cell>
          <cell r="D199">
            <v>0</v>
          </cell>
        </row>
        <row r="200">
          <cell r="A200" t="str">
            <v>'040901</v>
          </cell>
          <cell r="B200" t="str">
            <v>Muro de arrimo em Conc. ciclópico 15MPa c/ 30% de pedra de mão, c/ forn., preparo e aplicação de concreto, forma de tábua pinho-reap.5 vezes, exclusive escav. e reaterro, seções tipicas nas dimensões:b=0.40m; B=0.70m e H=1.00m</v>
          </cell>
          <cell r="C200" t="str">
            <v>m</v>
          </cell>
          <cell r="D200">
            <v>582.07000000000005</v>
          </cell>
        </row>
        <row r="201">
          <cell r="A201" t="str">
            <v>'040902</v>
          </cell>
          <cell r="B201" t="str">
            <v>Muro de arrimo em Conc. ciclópico 15MPa c/ 30% de pedra de mão, c/ forn., preparo e aplicação de concreto, forma de tábua pinho-reap.5 vezes, exclusive escav. e reaterro, seções tipicas nas dimensões:b=0.40m; B=0.90m e H=1,50m</v>
          </cell>
          <cell r="C201" t="str">
            <v>m</v>
          </cell>
          <cell r="D201">
            <v>922.94</v>
          </cell>
        </row>
        <row r="202">
          <cell r="A202" t="str">
            <v>'040903</v>
          </cell>
          <cell r="B202" t="str">
            <v>Muro de arrimo em Conc. ciclópico 15MPa c/ 30% de pedra de mão, c/ forn., preparo e aplicação de concreto, forma de tábua pinho-reap.5 vezes, exclusive escav. e reaterro, seções tipicas nas dimensões:b=0.40m; B=1.05m e H=2.00m</v>
          </cell>
          <cell r="C202" t="str">
            <v>m</v>
          </cell>
          <cell r="D202">
            <v>1305.6400000000001</v>
          </cell>
        </row>
        <row r="203">
          <cell r="A203" t="str">
            <v>'040904</v>
          </cell>
          <cell r="B203" t="str">
            <v>Muro de arrimo em Conc. ciclópico 15MPa c/ 30% de pedra de mão, c/ forn., preparo e aplicação de concreto, forma de tábua pinho-reap.5 vezes, exclusive escav. e reaterro, seções tipicas nas dimensões:b=0.40m; B=1.23 e H=2.50m</v>
          </cell>
          <cell r="C203" t="str">
            <v>m</v>
          </cell>
          <cell r="D203">
            <v>1713.18</v>
          </cell>
        </row>
        <row r="204">
          <cell r="A204" t="str">
            <v>'05</v>
          </cell>
          <cell r="B204" t="str">
            <v>PAREDES E PAINÉIS</v>
          </cell>
          <cell r="C204">
            <v>0</v>
          </cell>
          <cell r="D204">
            <v>0</v>
          </cell>
        </row>
        <row r="205">
          <cell r="A205" t="str">
            <v>'0501</v>
          </cell>
          <cell r="B205" t="str">
            <v>ALVENARIA DE VEDAÇÃO</v>
          </cell>
          <cell r="C205">
            <v>0</v>
          </cell>
          <cell r="D205">
            <v>0</v>
          </cell>
        </row>
        <row r="206">
          <cell r="A206" t="str">
            <v>'050112</v>
          </cell>
          <cell r="B206" t="str">
            <v>Cobogó de concreto 40 x 40 x 10 cm, tipo reto, assentados com argamassa de cimento e areia no traço 1:3, espessura das juntas 15 mm</v>
          </cell>
          <cell r="C206" t="str">
            <v>m2</v>
          </cell>
          <cell r="D206">
            <v>128.51</v>
          </cell>
        </row>
        <row r="207">
          <cell r="A207" t="str">
            <v>'050115</v>
          </cell>
          <cell r="B207" t="str">
            <v>Alvenaria em bloco de pedra argamassada com cimento e areia no traço 1:3</v>
          </cell>
          <cell r="C207" t="str">
            <v>m3</v>
          </cell>
          <cell r="D207">
            <v>447.32</v>
          </cell>
        </row>
        <row r="208">
          <cell r="A208" t="str">
            <v>'050122</v>
          </cell>
          <cell r="B208" t="str">
            <v>Cobogó de concreto tipo cruzeta de 20 x 20 x 10 cm, assentado com argamassa de cimento, cal hidratada e areia no traço1:0,5:5, espessura das juntas de 10mm e espessura de parede 10cm</v>
          </cell>
          <cell r="C208" t="str">
            <v>m2</v>
          </cell>
          <cell r="D208">
            <v>158.33000000000001</v>
          </cell>
        </row>
        <row r="209">
          <cell r="A209" t="str">
            <v>'0502</v>
          </cell>
          <cell r="B209" t="str">
            <v>PLACAS E PAINÉIS DIVISÓRIOS</v>
          </cell>
          <cell r="C209">
            <v>0</v>
          </cell>
          <cell r="D209">
            <v>0</v>
          </cell>
        </row>
        <row r="210">
          <cell r="A210" t="str">
            <v>'050202</v>
          </cell>
          <cell r="B210" t="str">
            <v>Fornecimento e instalação de divisórias novas com acabamento de chapa de fibra de madeira, sistema de montagem simplificado, espessura de 35mm e miolo em colméia no padrão painel/painel</v>
          </cell>
          <cell r="C210" t="str">
            <v>m2</v>
          </cell>
          <cell r="D210">
            <v>118.22</v>
          </cell>
        </row>
        <row r="211">
          <cell r="A211" t="str">
            <v>'050203</v>
          </cell>
          <cell r="B211" t="str">
            <v>Fornecimento e instalação de porta para divisória de 80 X 210 cm incluindo dobradiças e fechadura interna</v>
          </cell>
          <cell r="C211" t="str">
            <v>und</v>
          </cell>
          <cell r="D211">
            <v>390.67</v>
          </cell>
        </row>
        <row r="212">
          <cell r="A212" t="str">
            <v>'050205</v>
          </cell>
          <cell r="B212" t="str">
            <v>Divisória de granito com 3 cm de espessura, assentada com argamassa de cimento e areia no traço 1:3, na cor cinza</v>
          </cell>
          <cell r="C212" t="str">
            <v>m2</v>
          </cell>
          <cell r="D212">
            <v>413.07</v>
          </cell>
        </row>
        <row r="213">
          <cell r="A213" t="str">
            <v>'050206</v>
          </cell>
          <cell r="B213" t="str">
            <v>Divisória de granito cinza andorinha com 3 cm de espessura, fixada com cantoneira de ferro cromado</v>
          </cell>
          <cell r="C213" t="str">
            <v>m2</v>
          </cell>
          <cell r="D213">
            <v>412.18</v>
          </cell>
        </row>
        <row r="214">
          <cell r="A214" t="str">
            <v>'050208</v>
          </cell>
          <cell r="B214" t="str">
            <v>Assentamento de divisória de mármore ou granito com 3 cm de espessura, empregando argamassa de cimento e areia no traço 1:3, exclusive fornecimento da divisória</v>
          </cell>
          <cell r="C214" t="str">
            <v>m2</v>
          </cell>
          <cell r="D214">
            <v>117.3</v>
          </cell>
        </row>
        <row r="215">
          <cell r="A215" t="str">
            <v>'0503</v>
          </cell>
          <cell r="B215" t="str">
            <v>VERGAS/CONTRAVERGA</v>
          </cell>
          <cell r="C215">
            <v>0</v>
          </cell>
          <cell r="D215">
            <v>0</v>
          </cell>
        </row>
        <row r="216">
          <cell r="A216" t="str">
            <v>'050301</v>
          </cell>
          <cell r="B216" t="str">
            <v>Verga/contraverga reta de concreto armado 10 x 5 cm, Fck = 15 MPa, inclusive forma, armação e desforma</v>
          </cell>
          <cell r="C216" t="str">
            <v>m</v>
          </cell>
          <cell r="D216">
            <v>8.9700000000000006</v>
          </cell>
        </row>
        <row r="217">
          <cell r="A217" t="str">
            <v>'050303</v>
          </cell>
          <cell r="B217" t="str">
            <v>Verga/contraverga curva de concreto armado 10 x 5 cm, Fck = 15 MPa, inclusive forma, armação e desforma</v>
          </cell>
          <cell r="C217" t="str">
            <v>m</v>
          </cell>
          <cell r="D217">
            <v>81.41</v>
          </cell>
        </row>
        <row r="218">
          <cell r="A218" t="str">
            <v>'0505</v>
          </cell>
          <cell r="B218" t="str">
            <v>ALVENARIA ESTRUTURAL</v>
          </cell>
          <cell r="C218">
            <v>0</v>
          </cell>
          <cell r="D218">
            <v>0</v>
          </cell>
        </row>
        <row r="219">
          <cell r="A219" t="str">
            <v>'050501</v>
          </cell>
          <cell r="B219" t="str">
            <v>Alvenaria de blocos de concreto estrut. (14x19x39cm) cheios, c/ resist. mín. compr. 15MPa, assentados c/ arg. de cimento e areia no traço 1:4, esp. juntas 10mm e esp. da parede s/ revest. 14cm</v>
          </cell>
          <cell r="C219" t="str">
            <v>m2</v>
          </cell>
          <cell r="D219">
            <v>103.44</v>
          </cell>
        </row>
        <row r="220">
          <cell r="A220" t="str">
            <v>'050502</v>
          </cell>
          <cell r="B220" t="str">
            <v>Alvenaria de blocos de concreto estrut. (19x19x39cm) cheios, c/ resist. mín. compr. 15MPa, assentados c/ arg. cimento e areia no traço 1:4, esp. juntas de 10mm e esp. da parede s/ revest. 19cm</v>
          </cell>
          <cell r="C220" t="str">
            <v>m2</v>
          </cell>
          <cell r="D220">
            <v>193.66</v>
          </cell>
        </row>
        <row r="221">
          <cell r="A221" t="str">
            <v>'050503</v>
          </cell>
          <cell r="B221" t="str">
            <v>Alvenaria de blocos de concreto estrut. (9x19x39cm) cheios, com resistência mín. compr. 15MPa, assentados c/ arg. de cimento e areia no traço 1:4, esp. juntas 10mm e esp. da parede s/ revest. 9cm</v>
          </cell>
          <cell r="C221" t="str">
            <v>m2</v>
          </cell>
          <cell r="D221">
            <v>72.599999999999994</v>
          </cell>
        </row>
        <row r="222">
          <cell r="A222" t="str">
            <v>'0506</v>
          </cell>
          <cell r="B222" t="str">
            <v>ALVENARIA DE VEDAÇÃO EMPREGANDO ARGAMASSA DE CIMENTO, CAL E AREIA</v>
          </cell>
          <cell r="C222">
            <v>0</v>
          </cell>
          <cell r="D222">
            <v>0</v>
          </cell>
        </row>
        <row r="223">
          <cell r="A223" t="str">
            <v>'050601</v>
          </cell>
          <cell r="B223" t="str">
            <v>Alvenaria de blocos de concreto 9x19x39cm, c/ resist. mínimo a compres. 2.5 MPa, assent. c/ arg. de cimento, cal hidratada CH1 e areia no traço 1:0.5:8 esp. das juntas 10mm e esp. das paredes, s/ rev. 9cm</v>
          </cell>
          <cell r="C223" t="str">
            <v>m2</v>
          </cell>
          <cell r="D223">
            <v>54.14</v>
          </cell>
        </row>
        <row r="224">
          <cell r="A224" t="str">
            <v>'050602</v>
          </cell>
          <cell r="B224" t="str">
            <v>Alvenaria de blocos de concreto 14x19x39cm, c/ resist. mínimo a compres. 2.5 MPa, assent. c/ arg. de cimento, cal hidratada CH1 e areia no traço 1:0.5:8 esp. das juntas 10mm e esp. das paredes, s/ rev. 14cm</v>
          </cell>
          <cell r="C224" t="str">
            <v>m2</v>
          </cell>
          <cell r="D224">
            <v>66.92</v>
          </cell>
        </row>
        <row r="225">
          <cell r="A225" t="str">
            <v>'050603</v>
          </cell>
          <cell r="B225" t="str">
            <v>Alvenaria de blocos de concreto 19x19x39cm, c/ resist. mínimo a compres. 2.5 MPa, assent. c/ arg. de cimento, cal hidratada CH1 e areia no traço 1:0.5:8 esp. das juntas 10mm e esp. das paredes, s/ rev. 19cm</v>
          </cell>
          <cell r="C225" t="str">
            <v>m2</v>
          </cell>
          <cell r="D225">
            <v>79.94</v>
          </cell>
        </row>
        <row r="226">
          <cell r="A226" t="str">
            <v>'050605</v>
          </cell>
          <cell r="B226" t="str">
            <v>Alvenaria de blocos cerâmicos 10 furos 10x20x20cm, assentados c/argamassa de cimento, cal hidratada CH1 e areia traço 1:0,5:8, juntas 12mm e esp. das paredes s/revestimento, 10cm (bloco comprado na praça de Vitória, posto obra)</v>
          </cell>
          <cell r="C226" t="str">
            <v>m2</v>
          </cell>
          <cell r="D226">
            <v>70.83</v>
          </cell>
        </row>
        <row r="227">
          <cell r="A227" t="str">
            <v>'050606</v>
          </cell>
          <cell r="B227" t="str">
            <v>Alvenaria de blocos cerâmicos 10 furos 10x20x20cm, assentados c/argamassa de cimento, cal hidratada CH1 e areia traço 1:0,5:8, esp. das juntas 12mm e esp. das paredes s/revestimento, 10cm (bloco comprado na fábrica, posto obra)</v>
          </cell>
          <cell r="C227" t="str">
            <v>m2</v>
          </cell>
          <cell r="D227">
            <v>59.08</v>
          </cell>
        </row>
        <row r="228">
          <cell r="A228" t="str">
            <v>'050607</v>
          </cell>
          <cell r="B228" t="str">
            <v>Alvenaria de blocos cerâmicos 10 furos 10x20x20cm, assentados c/argamassa de cimento, cal hidratada CH1 e areia traço 1:0.5:8, juntas 12mm e espessura das paredes, s/ revestimento, 20cm(bloco comprado praça de Vitória, posto obra)</v>
          </cell>
          <cell r="C228" t="str">
            <v>m2</v>
          </cell>
          <cell r="D228">
            <v>124.74</v>
          </cell>
        </row>
        <row r="229">
          <cell r="A229" t="str">
            <v>'050608</v>
          </cell>
          <cell r="B229" t="str">
            <v>Alvenaria de blocos cerâmicos 10 furos 10x20x20cm, assentados c/argamassa de cimento, cal hidratada CH1 e areia traço 1:0,5:8, juntas 12mm e espessura das paredes, s/revestimento, 20cm (bloco comprado fábrica,posto obra)</v>
          </cell>
          <cell r="C229" t="str">
            <v>m2</v>
          </cell>
          <cell r="D229">
            <v>102.65</v>
          </cell>
        </row>
        <row r="230">
          <cell r="A230" t="str">
            <v>'06</v>
          </cell>
          <cell r="B230" t="str">
            <v>ESQUADRIAS DE MADEIRA</v>
          </cell>
          <cell r="C230">
            <v>0</v>
          </cell>
          <cell r="D230">
            <v>0</v>
          </cell>
        </row>
        <row r="231">
          <cell r="A231" t="str">
            <v>'0601</v>
          </cell>
          <cell r="B231" t="str">
            <v>MARCOS E ALIZARES</v>
          </cell>
          <cell r="C231">
            <v>0</v>
          </cell>
          <cell r="D231">
            <v>0</v>
          </cell>
        </row>
        <row r="232">
          <cell r="A232" t="str">
            <v>'060101</v>
          </cell>
          <cell r="B232" t="str">
            <v>Marco de madeira de lei de 1ª (Peroba, Ipê, Angelim Pedra ou equivalente) com 15x3 cm de batente, nas dimensões de 0.60 x 2.10 m</v>
          </cell>
          <cell r="C232" t="str">
            <v>und</v>
          </cell>
          <cell r="D232">
            <v>350.94</v>
          </cell>
        </row>
        <row r="233">
          <cell r="A233" t="str">
            <v>'060102</v>
          </cell>
          <cell r="B233" t="str">
            <v>Marco de madeira de lei de 1ª (Peroba, Ipê, Angelim Pedra ou equivalente) com 15x3 cm de batente, nas dimensões de 0.70 x 2.10 m</v>
          </cell>
          <cell r="C233" t="str">
            <v>und</v>
          </cell>
          <cell r="D233">
            <v>350.94</v>
          </cell>
        </row>
        <row r="234">
          <cell r="A234" t="str">
            <v>'060103</v>
          </cell>
          <cell r="B234" t="str">
            <v>Marco de madeira de lei de 1ª (Peroba, Ipê, Angelim Pedra ou equivalente) com 15x3 cm de batente, nas dimensões de 0.80 x 2.10 m</v>
          </cell>
          <cell r="C234" t="str">
            <v>und</v>
          </cell>
          <cell r="D234">
            <v>350.94</v>
          </cell>
        </row>
        <row r="235">
          <cell r="A235" t="str">
            <v>'060107</v>
          </cell>
          <cell r="B235" t="str">
            <v>Alizar de madeira de lei de 1ª (Peroba, Ipê, Angelim Pedra ou equivalente) de 5 x 1,5 cm</v>
          </cell>
          <cell r="C235" t="str">
            <v>m</v>
          </cell>
          <cell r="D235">
            <v>16.600000000000001</v>
          </cell>
        </row>
        <row r="236">
          <cell r="A236" t="str">
            <v>'060108</v>
          </cell>
          <cell r="B236" t="str">
            <v>Marco de madeira de lei de 1ª (Peroba, Ipê, Angelim Pedra ou equivalente) com 15 x 3 cm de batente, nas dimensões de 0.90 x 2.10 m</v>
          </cell>
          <cell r="C236" t="str">
            <v>und</v>
          </cell>
          <cell r="D236">
            <v>350.94</v>
          </cell>
        </row>
        <row r="237">
          <cell r="A237" t="str">
            <v>'060110</v>
          </cell>
          <cell r="B237" t="str">
            <v>Marco de madeira de lei de 1ª (Peroba, Ipê, Angelim Pedra ou equivalente)com 15 x 3 cm de batente</v>
          </cell>
          <cell r="C237" t="str">
            <v>m</v>
          </cell>
          <cell r="D237">
            <v>84.28</v>
          </cell>
        </row>
        <row r="238">
          <cell r="A238" t="str">
            <v>'060112</v>
          </cell>
          <cell r="B238" t="str">
            <v>Caixilho em madeira de lei de 1ª (Peroba, Ipê, Angelim Pedra ou equivalente) de 9 x 3 cm para janela</v>
          </cell>
          <cell r="C238" t="str">
            <v>m</v>
          </cell>
          <cell r="D238">
            <v>63.11</v>
          </cell>
        </row>
        <row r="239">
          <cell r="A239" t="str">
            <v>'060113</v>
          </cell>
          <cell r="B239" t="str">
            <v>Alizar de madeira de lei de 1ª (Peroba, Ipê, Angelim Pedra ou equivalente) 7 x 1,5 cm</v>
          </cell>
          <cell r="C239" t="str">
            <v>m</v>
          </cell>
          <cell r="D239">
            <v>22.33</v>
          </cell>
        </row>
        <row r="240">
          <cell r="A240" t="str">
            <v>'0611</v>
          </cell>
          <cell r="B240" t="str">
            <v>FERRAGENS</v>
          </cell>
          <cell r="C240">
            <v>0</v>
          </cell>
          <cell r="D240">
            <v>0</v>
          </cell>
        </row>
        <row r="241">
          <cell r="A241" t="str">
            <v>'061101</v>
          </cell>
          <cell r="B241" t="str">
            <v>Targeta fio redondo 3" para travamento de portas, ref. IMAB, STAN, ALIANÇA ou equivalente</v>
          </cell>
          <cell r="C241" t="str">
            <v>und</v>
          </cell>
          <cell r="D241">
            <v>9.52</v>
          </cell>
        </row>
        <row r="242">
          <cell r="A242" t="str">
            <v>'061102</v>
          </cell>
          <cell r="B242" t="str">
            <v>Fechadura com maçaneta tipo alavanca e chave tipo yale, ref. IMAB, STAN, ALIANÇA ou equivalente</v>
          </cell>
          <cell r="C242" t="str">
            <v>und</v>
          </cell>
          <cell r="D242">
            <v>100.02</v>
          </cell>
        </row>
        <row r="243">
          <cell r="A243" t="str">
            <v>'061103</v>
          </cell>
          <cell r="B243" t="str">
            <v>Fechadura com maçaneta tipo alavanca e chave comum para porta interna, ref. IMAB, STAN, ALIANÇA ou equivalente</v>
          </cell>
          <cell r="C243" t="str">
            <v>und</v>
          </cell>
          <cell r="D243">
            <v>254.11</v>
          </cell>
        </row>
        <row r="244">
          <cell r="A244" t="str">
            <v>'061104</v>
          </cell>
          <cell r="B244" t="str">
            <v>Targeta tipo livre/ocupado, ref. IMAB, STAN, ALIANÇA ou equivalente</v>
          </cell>
          <cell r="C244" t="str">
            <v>und</v>
          </cell>
          <cell r="D244">
            <v>68.14</v>
          </cell>
        </row>
        <row r="245">
          <cell r="A245" t="str">
            <v>'061106</v>
          </cell>
          <cell r="B245" t="str">
            <v>Fechadura com maçaneta tipo bola e chave tipo yale, ref. IMAB, STAN, ALIANÇA ou equivalente</v>
          </cell>
          <cell r="C245" t="str">
            <v>und</v>
          </cell>
          <cell r="D245">
            <v>177.32</v>
          </cell>
        </row>
        <row r="246">
          <cell r="A246" t="str">
            <v>'061107</v>
          </cell>
          <cell r="B246" t="str">
            <v>Fechadura de sobrepor, tipo caixão, com chave comum, ref. IMAB, STAN, ALIANÇA ou equivalente</v>
          </cell>
          <cell r="C246" t="str">
            <v>und</v>
          </cell>
          <cell r="D246">
            <v>102.69</v>
          </cell>
        </row>
        <row r="247">
          <cell r="A247" t="str">
            <v>'061108</v>
          </cell>
          <cell r="B247" t="str">
            <v>Fechadura com maçaneta tipo alavanca e chave tipo banheiro, ref. IMAB, STAN, ALIANÇA ou equivalente</v>
          </cell>
          <cell r="C247" t="str">
            <v>und</v>
          </cell>
          <cell r="D247">
            <v>89.37</v>
          </cell>
        </row>
        <row r="248">
          <cell r="A248" t="str">
            <v>'061112</v>
          </cell>
          <cell r="B248" t="str">
            <v>Dobradiça de latão cromado de 3 x 2 1/2", incl. parafusos, ref. IMAB, STAN, ALIANÇA ou equivalente</v>
          </cell>
          <cell r="C248" t="str">
            <v>und</v>
          </cell>
          <cell r="D248">
            <v>58.06</v>
          </cell>
        </row>
        <row r="249">
          <cell r="A249" t="str">
            <v>'0613</v>
          </cell>
          <cell r="B249" t="str">
            <v>PORTA EM MADEIRA DE LEI TIPO ANGELIM PEDRA OU EQUIV.C/ENCHIMENTO EM MADEIRA 1A.QUALIDADE ESP. 30MM P/ PINTURA, INCLUSIVE ALIZARES, DOBRADIÇAS E FECHADURA EXTERNA, EXCLUSIVE MARCO</v>
          </cell>
          <cell r="C249">
            <v>0</v>
          </cell>
          <cell r="D249">
            <v>0</v>
          </cell>
        </row>
        <row r="250">
          <cell r="A250" t="str">
            <v>'061301</v>
          </cell>
          <cell r="B250" t="str">
            <v>Porta em madeira de lei tipo angelim pedra ou equiv.c/enchimento em madeira 1a.qualidade esp. 30mm p/ pintura, inclusive alizares, dobradiças e fechadura externa em latão cromado LaFonte ou equiv., exclusive marco, nas dim.:0.60 x 2.10 m</v>
          </cell>
          <cell r="C250" t="str">
            <v>und</v>
          </cell>
          <cell r="D250">
            <v>888.25</v>
          </cell>
        </row>
        <row r="251">
          <cell r="A251" t="str">
            <v>'061302</v>
          </cell>
          <cell r="B251" t="str">
            <v>Porta em madeira de lei tipo angelim pedra ou equiv.c/enchimento em madeira 1a.qualidade esp. 30mm p/ pintura, inclusive alizares, dobradiças e fechadura externa em latão cromado LaFonte ou equiv., exclusive marco, nas dim.: 0.70 x 2.10 m</v>
          </cell>
          <cell r="C251" t="str">
            <v>und</v>
          </cell>
          <cell r="D251">
            <v>896.17</v>
          </cell>
        </row>
        <row r="252">
          <cell r="A252" t="str">
            <v>'061303</v>
          </cell>
          <cell r="B252" t="str">
            <v>Porta em madeira de lei tipo angelim pedra ou equiv.c/enchimento em madeira 1a.qualidade esp. 30mm p/ pintura, inclusive alizares, dobradiças e fechadura externa em latão cromado LaFonte ou equiv., exclusive marco, nas dim.: 0.80 x 2.10 m</v>
          </cell>
          <cell r="C252" t="str">
            <v>und</v>
          </cell>
          <cell r="D252">
            <v>904.42</v>
          </cell>
        </row>
        <row r="253">
          <cell r="A253" t="str">
            <v>'061304</v>
          </cell>
          <cell r="B253" t="str">
            <v>Porta em madeira de lei tipo angelim pedra ou equiv.c/enchimento em madeira 1a.qualidade esp. 30mm p/ pintura, inclusive alizares, dobradiças e fechadura externa em latão cromado LaFonte ou equiv., exclusive marco, nas dim.: 0.90 x 2.10 m</v>
          </cell>
          <cell r="C253" t="str">
            <v>und</v>
          </cell>
          <cell r="D253">
            <v>942.22</v>
          </cell>
        </row>
        <row r="254">
          <cell r="A254" t="str">
            <v>'0614</v>
          </cell>
          <cell r="B254" t="str">
            <v>PORTA EM MADEIRA DE LEI TIPO ANGELIM PEDRA/EQUIV, ESP. 30MM C/ ACAB. LISO P/ PINTURA, INCL. FECHADURA TIPO "LIVRE/OCUPADO" E FERRAGENS P/ FIXAÇÃO EM GRANITO, EXCLUSIVE MARCO</v>
          </cell>
          <cell r="C254">
            <v>0</v>
          </cell>
          <cell r="D254">
            <v>0</v>
          </cell>
        </row>
        <row r="255">
          <cell r="A255" t="str">
            <v>'061401</v>
          </cell>
          <cell r="B255" t="str">
            <v>Porta em madeira de lei tipo angelim pedra ou equiv.c/enchimento em madeira 1a.qualidade esp. 30mm p/ pintura, incl. fechadura tipo "livre/ocupado" em latão cromado Lafonte ou equiv. e ferragens p/ fixação em granito, excl. marco, nas dimensões: 0.60 x 1.80 m</v>
          </cell>
          <cell r="C255" t="str">
            <v>und</v>
          </cell>
          <cell r="D255">
            <v>762.6</v>
          </cell>
        </row>
        <row r="256">
          <cell r="A256" t="str">
            <v>'061402</v>
          </cell>
          <cell r="B256" t="str">
            <v>Porta em madeira de lei tipo angelim pedra ou equiv.c/enchimento em madeira 1a.qualidade esp. 30mm p/ pintura, incl. fechadura tipo "livre/ocupado" em latão cromado Lafonte ou equiv. e ferragens p/ fixação em granito, excl. marco, nas dimensões: 0.80 x 1.80 m</v>
          </cell>
          <cell r="C256" t="str">
            <v>und</v>
          </cell>
          <cell r="D256">
            <v>789.25</v>
          </cell>
        </row>
        <row r="257">
          <cell r="A257" t="str">
            <v>'061403</v>
          </cell>
          <cell r="B257" t="str">
            <v>Porta em madeira de lei tipo angelim pedra ou equiv.c/enchimento em madeira 1a.qualidade esp. 30mm p/ pintura, incl. fechadura tipo "livre/ocupado" em latão cromado Lafonte ou equiv. e ferragens p/ fixação em granito, excl. marco, nas dimensões: 0.60 x 1.60 m</v>
          </cell>
          <cell r="C257" t="str">
            <v>und</v>
          </cell>
          <cell r="D257">
            <v>762.6</v>
          </cell>
        </row>
        <row r="258">
          <cell r="A258" t="str">
            <v>'061404</v>
          </cell>
          <cell r="B258" t="str">
            <v>Porta em madeira de lei tipo angelim pedra ou equiv.c/enchimento em madeira 1a.qualidade esp. 30mm p/ pintura, incl. fechadura tipo "livre/ocupado" em latão cromado Lafonte ou equiv. e ferragens p/ fixação em granito, excl. marco, nas dimensões: 0.80 x 1.60 m</v>
          </cell>
          <cell r="C258" t="str">
            <v>und</v>
          </cell>
          <cell r="D258">
            <v>789.25</v>
          </cell>
        </row>
        <row r="259">
          <cell r="A259" t="str">
            <v>'0617</v>
          </cell>
          <cell r="B259" t="str">
            <v>PORTA EM VENEZIANA, EM MADEIRA DE LEI, ESP. 30MM, INCL. DOBRADIÇAS, EXCLUSIVE ALIZAR, MARCO E FECHADURA</v>
          </cell>
          <cell r="C259">
            <v>0</v>
          </cell>
          <cell r="D259">
            <v>0</v>
          </cell>
        </row>
        <row r="260">
          <cell r="A260" t="str">
            <v>'061701</v>
          </cell>
          <cell r="B260" t="str">
            <v>Porta em veneziana, em madeira de lei, esp. 30mm, incl. dobradiças, excl. alizar, marco e fechadura, nas dimensões: 0.60 x 2.10 m</v>
          </cell>
          <cell r="C260" t="str">
            <v>und</v>
          </cell>
          <cell r="D260">
            <v>943.07</v>
          </cell>
        </row>
        <row r="261">
          <cell r="A261" t="str">
            <v>'061702</v>
          </cell>
          <cell r="B261" t="str">
            <v>Porta em veneziana, em madeira de lei, esp. 30mm, incl. dobradiças, excl. alizar, marco e fechadura, nas dimensões: 0.70 x 2.10 m</v>
          </cell>
          <cell r="C261" t="str">
            <v>und</v>
          </cell>
          <cell r="D261">
            <v>1068.5</v>
          </cell>
        </row>
        <row r="262">
          <cell r="A262" t="str">
            <v>'061703</v>
          </cell>
          <cell r="B262" t="str">
            <v>Porta em veneziana, em madeira de lei, esp. 30mm, incl. dobradiças, excl. alizar, marco e fechadura, nas dimensões: 0.80 x 2.10 m</v>
          </cell>
          <cell r="C262" t="str">
            <v>und</v>
          </cell>
          <cell r="D262">
            <v>1160.4000000000001</v>
          </cell>
        </row>
        <row r="263">
          <cell r="A263" t="str">
            <v>'0619</v>
          </cell>
          <cell r="B263" t="str">
            <v>PORTA EM MADEIRA DE LEI TIPO ANGELIM PEDRA OU EQUIV. C/ ENCHIMENTO EM MADEIRA DE 1ª QUALIDADE ESP 30MM, COM VISOR DE VIDRO, INCL. ALIZARES, DOBRADIÇAS E FECHADURAS EXT EM LATÃO CROMADO LAFONTE/EQUIV , EXCL. MARCO, NAS DIMENSÕES:</v>
          </cell>
          <cell r="C263">
            <v>0</v>
          </cell>
          <cell r="D263">
            <v>0</v>
          </cell>
        </row>
        <row r="264">
          <cell r="A264" t="str">
            <v>'061901</v>
          </cell>
          <cell r="B264" t="str">
            <v>Porta em madeira de Lei tipo Angelim Pedra ou equiv. c/ enchimento em madeira de 1ª qualidade esp. 30mm, com visor de vidro, inclusive alizares, dobradiças e fechaduras externas em latão cromado La Fonte/equiv. exclusive marco, nas dimensões: 0.70 x 2.10 m</v>
          </cell>
          <cell r="C264" t="str">
            <v>und</v>
          </cell>
          <cell r="D264">
            <v>1237.92</v>
          </cell>
        </row>
        <row r="265">
          <cell r="A265" t="str">
            <v>'061902</v>
          </cell>
          <cell r="B265" t="str">
            <v>Porta em madeira de Lei tipo Angelim Pedra ou equiv. c/ enchimento em madeira de 1ª qualidade esp. 30mm, com visor de vidro, inclusive alizares, dobradiças e fechaduras externas em latão cromado La Fonte/equiv. exclusive marco, nas dimensões: 0.80 x 2.10 m</v>
          </cell>
          <cell r="C265" t="str">
            <v>und</v>
          </cell>
          <cell r="D265">
            <v>1295.17</v>
          </cell>
        </row>
        <row r="266">
          <cell r="A266" t="str">
            <v>'061903</v>
          </cell>
          <cell r="B266" t="str">
            <v>Porta em madeira de Lei tipo Angelim Pedra ou equiv. c/ enchimento em madeira de 1ª qualidade esp. 30mm, com visor de vidro, inclusive alizares, dobradiças e fechaduras externas em latão cromado La Fonte/equiv. exclusive marco, nas dimensões: 0.90 x 2.10 m</v>
          </cell>
          <cell r="C266" t="str">
            <v>und</v>
          </cell>
          <cell r="D266">
            <v>1365.84</v>
          </cell>
        </row>
        <row r="267">
          <cell r="A267" t="str">
            <v>'0622</v>
          </cell>
          <cell r="B267" t="str">
            <v>REVISÕES E REPAROS</v>
          </cell>
          <cell r="C267">
            <v>0</v>
          </cell>
          <cell r="D267">
            <v>0</v>
          </cell>
        </row>
        <row r="268">
          <cell r="A268" t="str">
            <v>'062201</v>
          </cell>
          <cell r="B268" t="str">
            <v>Substituição de fechadura com maçaneta tipo alavanca e chave yale</v>
          </cell>
          <cell r="C268" t="str">
            <v>und</v>
          </cell>
          <cell r="D268">
            <v>76.5</v>
          </cell>
        </row>
        <row r="269">
          <cell r="A269" t="str">
            <v>'062202</v>
          </cell>
          <cell r="B269" t="str">
            <v>Substituição de fechadura com maçaneta tipo alavanca e chave tipo comum</v>
          </cell>
          <cell r="C269" t="str">
            <v>und</v>
          </cell>
          <cell r="D269">
            <v>230.59</v>
          </cell>
        </row>
        <row r="270">
          <cell r="A270" t="str">
            <v>'062203</v>
          </cell>
          <cell r="B270" t="str">
            <v>Substituição de fechadura com maçaneta tipo bola e chave tipo yale</v>
          </cell>
          <cell r="C270" t="str">
            <v>und</v>
          </cell>
          <cell r="D270">
            <v>153.80000000000001</v>
          </cell>
        </row>
        <row r="271">
          <cell r="A271" t="str">
            <v>'062204</v>
          </cell>
          <cell r="B271" t="str">
            <v>Recolocação de folha de porta em madeira de 1 folha, excl. ferragens, marcos e alizares</v>
          </cell>
          <cell r="C271" t="str">
            <v>und</v>
          </cell>
          <cell r="D271">
            <v>66.55</v>
          </cell>
        </row>
        <row r="272">
          <cell r="A272" t="str">
            <v>'062205</v>
          </cell>
          <cell r="B272" t="str">
            <v>Substituição de targeta tipo livre/ocupado</v>
          </cell>
          <cell r="C272" t="str">
            <v>und</v>
          </cell>
          <cell r="D272">
            <v>56.45</v>
          </cell>
        </row>
        <row r="273">
          <cell r="A273" t="str">
            <v>'062206</v>
          </cell>
          <cell r="B273" t="str">
            <v>Substituição de targeta de fio redondo 2"</v>
          </cell>
          <cell r="C273" t="str">
            <v>und</v>
          </cell>
          <cell r="D273">
            <v>8.32</v>
          </cell>
        </row>
        <row r="274">
          <cell r="A274" t="str">
            <v>'062207</v>
          </cell>
          <cell r="B274" t="str">
            <v>Substituição de dobradiça 3 x 2 1/2"</v>
          </cell>
          <cell r="C274" t="str">
            <v>und</v>
          </cell>
          <cell r="D274">
            <v>53.22</v>
          </cell>
        </row>
        <row r="275">
          <cell r="A275" t="str">
            <v>'062208</v>
          </cell>
          <cell r="B275" t="str">
            <v>Reparo na porta com plaina, incl. retirada e recolocação de folha de porta</v>
          </cell>
          <cell r="C275" t="str">
            <v>und</v>
          </cell>
          <cell r="D275">
            <v>60.67</v>
          </cell>
        </row>
        <row r="276">
          <cell r="A276" t="str">
            <v>'062211</v>
          </cell>
          <cell r="B276" t="str">
            <v>Recolocação de alizar em madeira, excl. alizar</v>
          </cell>
          <cell r="C276" t="str">
            <v>m</v>
          </cell>
          <cell r="D276">
            <v>2.59</v>
          </cell>
        </row>
        <row r="277">
          <cell r="A277" t="str">
            <v>'062212</v>
          </cell>
          <cell r="B277" t="str">
            <v>Recolocação de marco em madeira, excl. marco</v>
          </cell>
          <cell r="C277" t="str">
            <v>m</v>
          </cell>
          <cell r="D277">
            <v>12.47</v>
          </cell>
        </row>
        <row r="278">
          <cell r="A278" t="str">
            <v>'0623</v>
          </cell>
          <cell r="B278" t="str">
            <v>PORTA EM MADEIRA DE LEI COM ENCHIMENTO EM MADEIRA DE 1ª QUALIDADE, ESP. 30MM, PARA PINTURA, INCL. ALIZARES, DOBRADIÇAS, FECHADURA TIPO "LIVRE/OCUPADO" EXCLUSIVE MARCO</v>
          </cell>
          <cell r="C278">
            <v>0</v>
          </cell>
          <cell r="D278">
            <v>0</v>
          </cell>
        </row>
        <row r="279">
          <cell r="A279" t="str">
            <v>'062301</v>
          </cell>
          <cell r="B279" t="str">
            <v>Porta em madeira de lei com enchimento em madeira de 1ª qualidade, esp. 30mm, para pintura, incl. alizares, dobradiças, fechadura tipo "livre/ocupado" em latão cromado La Fonte ou equiv., excl. marco, nas dimensões: 0.60 x 1.60 m</v>
          </cell>
          <cell r="C279" t="str">
            <v>und</v>
          </cell>
          <cell r="D279">
            <v>632.44000000000005</v>
          </cell>
        </row>
        <row r="280">
          <cell r="A280" t="str">
            <v>'062302</v>
          </cell>
          <cell r="B280" t="str">
            <v>Porta em madeira de lei com enchimento em madeira de 1ª qualidade, esp. 30mm, para pintura, incl. alizares, dobradiças, fechadura tipo "livre/ocupado" em latão cromado La Fonte ou equiv., excl. marco, nas dimensões: 0.80 x 1.60 m</v>
          </cell>
          <cell r="C280" t="str">
            <v>und</v>
          </cell>
          <cell r="D280">
            <v>659.09</v>
          </cell>
        </row>
        <row r="281">
          <cell r="A281" t="str">
            <v>'0625</v>
          </cell>
          <cell r="B281" t="str">
            <v>PORTA EM MADEIRA DE LEI TIPO ANGELIM PEDRA OU EQUIV.,ESP. 35 MM, MACIÇA C/ FRISO P/ VERNIZ, PADRÃO SEDU, COM VISOR, INCLUSIVE ALIZARES, DOBRADIÇAS E FECHADURA DE BOLA EXTERNA, EXCLUSIVE MARCO</v>
          </cell>
          <cell r="C281">
            <v>0</v>
          </cell>
          <cell r="D281">
            <v>0</v>
          </cell>
        </row>
        <row r="282">
          <cell r="A282" t="str">
            <v>'062501</v>
          </cell>
          <cell r="B282" t="str">
            <v>Porta em madeira de lei tipo angelim pedra ou equiv.,esp. 35 mm, maciça c/ friso p/ verniz, padrão SEDU, com visor, inclusive alizares, dobradiças e fechadura de bola ext. em latão cromado LaFonte ou equiv., excl. marco, dimensões: 0.60 x 2.10 m</v>
          </cell>
          <cell r="C282" t="str">
            <v>und</v>
          </cell>
          <cell r="D282">
            <v>1332.65</v>
          </cell>
        </row>
        <row r="283">
          <cell r="A283" t="str">
            <v>'062502</v>
          </cell>
          <cell r="B283" t="str">
            <v>Porta em madeira de lei tipo angelim pedra ou equiv.,esp. 35 mm, maciça c/ friso p/ verniz, padrão SEDU, com visor, inclusive alizares, dobradiças e fechadura de bola ext. em latão cromado LaFonte ou equiv., excl. marco, dimensões: 0.70 x 2.10 m</v>
          </cell>
          <cell r="C283" t="str">
            <v>und</v>
          </cell>
          <cell r="D283">
            <v>1410.29</v>
          </cell>
        </row>
        <row r="284">
          <cell r="A284" t="str">
            <v>'062503</v>
          </cell>
          <cell r="B284" t="str">
            <v>Porta em madeira de lei tipo angelim pedra ou equiv.,esp. 35 mm, maciça c/ friso p/ verniz, padrão SEDU, com visor, inclusive alizares, dobradiças e fechadura de bola ext. em latão cromado LaFonte ou equiv., excl. marco, dimensões: 0.80 x 2.10 m</v>
          </cell>
          <cell r="C284" t="str">
            <v>und</v>
          </cell>
          <cell r="D284">
            <v>1524.32</v>
          </cell>
        </row>
        <row r="285">
          <cell r="A285" t="str">
            <v>'062504</v>
          </cell>
          <cell r="B285" t="str">
            <v>Porta em madeira de lei tipo angelim pedra ou equiv.,esp. 35 mm, maciça c/ friso p/ verniz, padrão SEDU, com visor, inclusive alizares, dobradiças e fechadura de bola ext. em latão cromado LaFonte ou equiv., excl. marco, dimensões: 0.90 x 2.10 m</v>
          </cell>
          <cell r="C285" t="str">
            <v>und</v>
          </cell>
          <cell r="D285">
            <v>1585.62</v>
          </cell>
        </row>
        <row r="286">
          <cell r="A286" t="str">
            <v>'062505</v>
          </cell>
          <cell r="B286" t="str">
            <v>Porta em madeira de lei tipo angelim pedra ou equiv.,esp. 35 mm, maciça c/ friso p/ verniz, padrão SEDU, com visor, inclusive alizares, dobradiças e fechadura de bola ext. em latão cromado LaFonte ou equiv., excl. marco, dimensões: 1.60 x 2.10 m (duas folhas)</v>
          </cell>
          <cell r="C286" t="str">
            <v>und</v>
          </cell>
          <cell r="D286">
            <v>2719.51</v>
          </cell>
        </row>
        <row r="287">
          <cell r="A287" t="str">
            <v>'07</v>
          </cell>
          <cell r="B287" t="str">
            <v>ESQUADRIAS METÁLICAS</v>
          </cell>
          <cell r="C287">
            <v>0</v>
          </cell>
          <cell r="D287">
            <v>0</v>
          </cell>
        </row>
        <row r="288">
          <cell r="A288" t="str">
            <v>'0711</v>
          </cell>
          <cell r="B288" t="str">
            <v>GRADES E PORTÕES</v>
          </cell>
          <cell r="C288">
            <v>0</v>
          </cell>
          <cell r="D288">
            <v>0</v>
          </cell>
        </row>
        <row r="289">
          <cell r="A289" t="str">
            <v>'071101</v>
          </cell>
          <cell r="B289" t="str">
            <v>Tela de proteção de arame galvanizado 1/2" fio 12, com quadro em tubo de ferro galvanizado 1 1/2" e cantoneira de ferro 1/2" x 1/2" x1/8", conforme detalhe em projeto</v>
          </cell>
          <cell r="C289" t="str">
            <v>m2</v>
          </cell>
          <cell r="D289">
            <v>738.51</v>
          </cell>
        </row>
        <row r="290">
          <cell r="A290" t="str">
            <v>'071103</v>
          </cell>
          <cell r="B290" t="str">
            <v>Grade de tela tipo mosquiteiro de arame galvanizado #18, fio 32, inclusive, requadro em cantoneira de ferro 1/8"x1/2"x1/2"</v>
          </cell>
          <cell r="C290" t="str">
            <v>m2</v>
          </cell>
          <cell r="D290">
            <v>139.02000000000001</v>
          </cell>
        </row>
        <row r="291">
          <cell r="A291" t="str">
            <v>'071104</v>
          </cell>
          <cell r="B291" t="str">
            <v>Portão de ferro de abrir em barra chata, inclusive chumbamento</v>
          </cell>
          <cell r="C291" t="str">
            <v>m2</v>
          </cell>
          <cell r="D291">
            <v>693.02</v>
          </cell>
        </row>
        <row r="292">
          <cell r="A292" t="str">
            <v>'071105</v>
          </cell>
          <cell r="B292" t="str">
            <v>Grade de ferro em barra chata, inclusive chumbamento</v>
          </cell>
          <cell r="C292" t="str">
            <v>m2</v>
          </cell>
          <cell r="D292">
            <v>406.57</v>
          </cell>
        </row>
        <row r="293">
          <cell r="A293" t="str">
            <v>'071106</v>
          </cell>
          <cell r="B293" t="str">
            <v>Portão de ferro de correr em barra chata, inclusive chumbamento</v>
          </cell>
          <cell r="C293" t="str">
            <v>m2</v>
          </cell>
          <cell r="D293">
            <v>859.13</v>
          </cell>
        </row>
        <row r="294">
          <cell r="A294" t="str">
            <v>'071107</v>
          </cell>
          <cell r="B294" t="str">
            <v>Portão de ferro de abrir em barra chata, chapa e tubo, inclusive chumbamento</v>
          </cell>
          <cell r="C294" t="str">
            <v>m2</v>
          </cell>
          <cell r="D294">
            <v>1011.44</v>
          </cell>
        </row>
        <row r="295">
          <cell r="A295" t="str">
            <v>'0717</v>
          </cell>
          <cell r="B295" t="str">
            <v>ESQUADRIAS METÁLICAS (M2)</v>
          </cell>
          <cell r="C295">
            <v>0</v>
          </cell>
          <cell r="D295">
            <v>0</v>
          </cell>
        </row>
        <row r="296">
          <cell r="A296" t="str">
            <v>'071701</v>
          </cell>
          <cell r="B296" t="str">
            <v>Janela de correr para vidro em alumínio anodizado cor natural, linha 25, completa, incl. puxador com tranca, alizar, caixilho e contramarco, exclusive vidro</v>
          </cell>
          <cell r="C296" t="str">
            <v>m2</v>
          </cell>
          <cell r="D296">
            <v>574.26</v>
          </cell>
        </row>
        <row r="297">
          <cell r="A297" t="str">
            <v>'071702</v>
          </cell>
          <cell r="B297" t="str">
            <v>Báscula para vidro em alumínio anodizado cor natural, linha 25, completa, com tranca, caixilho, alizar e contramarco, exclusive vidro</v>
          </cell>
          <cell r="C297" t="str">
            <v>m2</v>
          </cell>
          <cell r="D297">
            <v>672.6</v>
          </cell>
        </row>
        <row r="298">
          <cell r="A298" t="str">
            <v>'071703</v>
          </cell>
          <cell r="B298" t="str">
            <v>Janela tipo maxim-ar para vidro em alumínio anodizado natural, linha 25, completa, incl. puxador com tranca, caixilho, alizar e contramarco, exclusive vidro</v>
          </cell>
          <cell r="C298" t="str">
            <v>m2</v>
          </cell>
          <cell r="D298">
            <v>479.56</v>
          </cell>
        </row>
        <row r="299">
          <cell r="A299" t="str">
            <v>'071704</v>
          </cell>
          <cell r="B299" t="str">
            <v>Porta de abrir tipo veneziana em alumínio anodizado, linha 25, completa, incl. puxador com tranca, caixilho, alizar e contramarco</v>
          </cell>
          <cell r="C299" t="str">
            <v>m2</v>
          </cell>
          <cell r="D299">
            <v>1047.17</v>
          </cell>
        </row>
        <row r="300">
          <cell r="A300" t="str">
            <v>'071706</v>
          </cell>
          <cell r="B300" t="str">
            <v>Guichê/gradil em perfil L 1" e perfil T 3/4" em ferro, inclusive pintura em esmalte sintético, marca de referência SUVINIL</v>
          </cell>
          <cell r="C300" t="str">
            <v>m2</v>
          </cell>
          <cell r="D300">
            <v>311.95</v>
          </cell>
        </row>
        <row r="301">
          <cell r="A301" t="str">
            <v>'0718</v>
          </cell>
          <cell r="B301" t="str">
            <v>REVISÕES E REPAROS</v>
          </cell>
          <cell r="C301">
            <v>0</v>
          </cell>
          <cell r="D301">
            <v>0</v>
          </cell>
        </row>
        <row r="302">
          <cell r="A302" t="str">
            <v>'071801</v>
          </cell>
          <cell r="B302" t="str">
            <v>Escovamento com escova de aço em esquadrias de ferro</v>
          </cell>
          <cell r="C302" t="str">
            <v>m2</v>
          </cell>
          <cell r="D302">
            <v>21.08</v>
          </cell>
        </row>
        <row r="303">
          <cell r="A303" t="str">
            <v>'08</v>
          </cell>
          <cell r="B303" t="str">
            <v>VIDROS E ESPELHOS</v>
          </cell>
          <cell r="C303">
            <v>0</v>
          </cell>
          <cell r="D303">
            <v>0</v>
          </cell>
        </row>
        <row r="304">
          <cell r="A304" t="str">
            <v>'0801</v>
          </cell>
          <cell r="B304" t="str">
            <v>VIDROS PARA ESQUADRIAS</v>
          </cell>
          <cell r="C304">
            <v>0</v>
          </cell>
          <cell r="D304">
            <v>0</v>
          </cell>
        </row>
        <row r="305">
          <cell r="A305" t="str">
            <v>'080102</v>
          </cell>
          <cell r="B305" t="str">
            <v>Vidro plano transparente liso, com 4 mm de espessura</v>
          </cell>
          <cell r="C305" t="str">
            <v>m2</v>
          </cell>
          <cell r="D305">
            <v>284.5</v>
          </cell>
        </row>
        <row r="306">
          <cell r="A306" t="str">
            <v>'080103</v>
          </cell>
          <cell r="B306" t="str">
            <v>Vidro fantasia mini-boreal, com 4 mm de espessura</v>
          </cell>
          <cell r="C306" t="str">
            <v>m2</v>
          </cell>
          <cell r="D306">
            <v>321</v>
          </cell>
        </row>
        <row r="307">
          <cell r="A307" t="str">
            <v>'080107</v>
          </cell>
          <cell r="B307" t="str">
            <v>Vidro aramado esp. 6mm, colocado</v>
          </cell>
          <cell r="C307" t="str">
            <v>m2</v>
          </cell>
          <cell r="D307">
            <v>1084.5</v>
          </cell>
        </row>
        <row r="308">
          <cell r="A308" t="str">
            <v>'0802</v>
          </cell>
          <cell r="B308" t="str">
            <v>ESPELHOS</v>
          </cell>
          <cell r="C308">
            <v>0</v>
          </cell>
          <cell r="D308">
            <v>0</v>
          </cell>
        </row>
        <row r="309">
          <cell r="A309" t="str">
            <v>'080201</v>
          </cell>
          <cell r="B309" t="str">
            <v>Espelho para banheiros espessura 4 mm, incluindo chapa compensada 10 mm, moldura de alumínio em perfil L 3/4", fixado com parafusos cromados</v>
          </cell>
          <cell r="C309" t="str">
            <v>m2</v>
          </cell>
          <cell r="D309">
            <v>667.41</v>
          </cell>
        </row>
        <row r="310">
          <cell r="A310" t="str">
            <v>'080202</v>
          </cell>
          <cell r="B310" t="str">
            <v>Espelho espessura 4 mm, incluindo chapa compensada 6mm, moldura de peça de madeira 7x2.5cm fixada com parafuso e bucha conforme detalhe em projeto</v>
          </cell>
          <cell r="C310" t="str">
            <v>m2</v>
          </cell>
          <cell r="D310">
            <v>855.52</v>
          </cell>
        </row>
        <row r="311">
          <cell r="A311" t="str">
            <v>'080203</v>
          </cell>
          <cell r="B311" t="str">
            <v>Espelho prata esp. 4 mm sobre caixa de compensado colado revestido com fórmica e fixado com parafuso cromado e bucha, dim. 1,80 x 0,40m, conforme detalhe em projeto</v>
          </cell>
          <cell r="C311" t="str">
            <v>m2</v>
          </cell>
          <cell r="D311">
            <v>676.36</v>
          </cell>
        </row>
        <row r="312">
          <cell r="A312" t="str">
            <v>'09</v>
          </cell>
          <cell r="B312" t="str">
            <v>COBERTURA</v>
          </cell>
          <cell r="C312">
            <v>0</v>
          </cell>
          <cell r="D312">
            <v>0</v>
          </cell>
        </row>
        <row r="313">
          <cell r="A313" t="str">
            <v>'0901</v>
          </cell>
          <cell r="B313" t="str">
            <v>ESTRUTURA PARA TELHADO</v>
          </cell>
          <cell r="C313">
            <v>0</v>
          </cell>
          <cell r="D313">
            <v>0</v>
          </cell>
        </row>
        <row r="314">
          <cell r="A314" t="str">
            <v>'090101</v>
          </cell>
          <cell r="B314" t="str">
            <v>Estrutura de madeira de lei tipo Paraju, peroba mica, angelim pedra ou equivalente para telhado de telha cerâmica tipo capa e canal, com pontaletes, terças, caibros e ripas, inclusive tratamento com cupinicida, exclusive telhas</v>
          </cell>
          <cell r="C314" t="str">
            <v>m2</v>
          </cell>
          <cell r="D314">
            <v>219.21</v>
          </cell>
        </row>
        <row r="315">
          <cell r="A315" t="str">
            <v>'090102</v>
          </cell>
          <cell r="B315" t="str">
            <v>Estrutura de madeira de lei tipo Paraju, peroba mica, angelim pedra ou equivalente para telhado de telha ondulada de fibrocimento esp. 6mm, com pontaletes e caibros, inclusive tratamento com cupinicida, exclusive telhas</v>
          </cell>
          <cell r="C315" t="str">
            <v>m2</v>
          </cell>
          <cell r="D315">
            <v>113.68</v>
          </cell>
        </row>
        <row r="316">
          <cell r="A316" t="str">
            <v>'090103</v>
          </cell>
          <cell r="B316" t="str">
            <v>Estrutura de madeira de lei tipo Paraju ou equivalente para cobertura de telha de fibrocimento canalete 49/90, inclusive tratamento com cupinicida, exclusive telhas</v>
          </cell>
          <cell r="C316" t="str">
            <v>m2</v>
          </cell>
          <cell r="D316">
            <v>105.27</v>
          </cell>
        </row>
        <row r="317">
          <cell r="A317" t="str">
            <v>'090104</v>
          </cell>
          <cell r="B317" t="str">
            <v>Estrutura de madeira de lei tipo Paraju, peroba mica, angelim pedra ou equivalente para telhado de telhas cerâmicas tipo capa e canal c/ tesouras, pilares, vigas, terças, caibros e ripas, incl. trat. c/cupinicida, exclusive telhas</v>
          </cell>
          <cell r="C317" t="str">
            <v>m2</v>
          </cell>
          <cell r="D317">
            <v>475.16</v>
          </cell>
        </row>
        <row r="318">
          <cell r="A318" t="str">
            <v>'090105</v>
          </cell>
          <cell r="B318" t="str">
            <v>Estrutura de madeira de lei Paraju, peroba mica, angelim pedra ou equivalente para telhado de telha cerâmica tipo francesa, com pontaletes, terças, caibros e ripas, inclusive tratamento com cupunicida, exclusive telhas</v>
          </cell>
          <cell r="C318" t="str">
            <v>m2</v>
          </cell>
          <cell r="D318">
            <v>263.27</v>
          </cell>
        </row>
        <row r="319">
          <cell r="A319" t="str">
            <v>'0902</v>
          </cell>
          <cell r="B319" t="str">
            <v>TELHADO</v>
          </cell>
          <cell r="C319">
            <v>0</v>
          </cell>
          <cell r="D319">
            <v>0</v>
          </cell>
        </row>
        <row r="320">
          <cell r="A320" t="str">
            <v>'090202</v>
          </cell>
          <cell r="B320" t="str">
            <v>Cobertura nova de telhas onduladas de fibrocimento 6.0mm, inclusive cumeeiras e acessórios de fixação</v>
          </cell>
          <cell r="C320" t="str">
            <v>m2</v>
          </cell>
          <cell r="D320">
            <v>56.61</v>
          </cell>
        </row>
        <row r="321">
          <cell r="A321" t="str">
            <v>'090203</v>
          </cell>
          <cell r="B321" t="str">
            <v>Cobertura nova de telhas onduladas de fibrocimento 8.0mm, inclusive cumeeiras e acessórios de fixação</v>
          </cell>
          <cell r="C321" t="str">
            <v>m2</v>
          </cell>
          <cell r="D321">
            <v>73.23</v>
          </cell>
        </row>
        <row r="322">
          <cell r="A322" t="str">
            <v>'090206</v>
          </cell>
          <cell r="B322" t="str">
            <v>Cobertura nova de telhas de alumínio trapezoidal, H = 8 cm, esp. 0.5mm, inclusive acessórios de fixação</v>
          </cell>
          <cell r="C322" t="str">
            <v>m2</v>
          </cell>
          <cell r="D322">
            <v>89.67</v>
          </cell>
        </row>
        <row r="323">
          <cell r="A323" t="str">
            <v>'090211</v>
          </cell>
          <cell r="B323" t="str">
            <v>Cobertura nova de telhas cerâmicas tipo capa e canal inclusive cumeeira (telhas compradas na praça de Vitória, posto obra) (área de projeção horizontal; incl. 35%)</v>
          </cell>
          <cell r="C323" t="str">
            <v>m2</v>
          </cell>
          <cell r="D323">
            <v>151.72999999999999</v>
          </cell>
        </row>
        <row r="324">
          <cell r="A324" t="str">
            <v>'090212</v>
          </cell>
          <cell r="B324" t="str">
            <v>Cobertura nova de telhas cerâmicas tipo capa e canal inclusive cumeeiras (telhas compradas na fábrica, posto obra)</v>
          </cell>
          <cell r="C324" t="str">
            <v>m2</v>
          </cell>
          <cell r="D324">
            <v>119.57</v>
          </cell>
        </row>
        <row r="325">
          <cell r="A325" t="str">
            <v>'090215</v>
          </cell>
          <cell r="B325" t="str">
            <v>Cumeeira para cobertura em telha cerâmica tipo capa e canal</v>
          </cell>
          <cell r="C325" t="str">
            <v>m</v>
          </cell>
          <cell r="D325">
            <v>32.39</v>
          </cell>
        </row>
        <row r="326">
          <cell r="A326" t="str">
            <v>'090216</v>
          </cell>
          <cell r="B326" t="str">
            <v>Cumeeira para cobertura em telhas onduladas de fibrocimento 6.0mm</v>
          </cell>
          <cell r="C326" t="str">
            <v>m</v>
          </cell>
          <cell r="D326">
            <v>70.209999999999994</v>
          </cell>
        </row>
        <row r="327">
          <cell r="A327" t="str">
            <v>'090219</v>
          </cell>
          <cell r="B327" t="str">
            <v>Cobertura em telha ondulada de alumínio, esp. 0.5mm, inclusive acessórios de fixação</v>
          </cell>
          <cell r="C327" t="str">
            <v>m2</v>
          </cell>
          <cell r="D327">
            <v>93.7</v>
          </cell>
        </row>
        <row r="328">
          <cell r="A328" t="str">
            <v>'090228</v>
          </cell>
          <cell r="B328" t="str">
            <v>Telha em aço galvalume trapezoidal 40, e=0.50mm, pintura cor branca nas duas faces, inclusive acessório de fixação Ref. Santo André, Eternit, Metform ou equivalente</v>
          </cell>
          <cell r="C328" t="str">
            <v>m2</v>
          </cell>
          <cell r="D328">
            <v>101.18</v>
          </cell>
        </row>
        <row r="329">
          <cell r="A329" t="str">
            <v>'0903</v>
          </cell>
          <cell r="B329" t="str">
            <v>RUFOS E CALHAS</v>
          </cell>
          <cell r="C329">
            <v>0</v>
          </cell>
          <cell r="D329">
            <v>0</v>
          </cell>
        </row>
        <row r="330">
          <cell r="A330" t="str">
            <v>'090301</v>
          </cell>
          <cell r="B330" t="str">
            <v>Rufo de concreto armado Fck=15 MPa, nas dimensões de 30x5 cm, moldado "in loco"</v>
          </cell>
          <cell r="C330" t="str">
            <v>m</v>
          </cell>
          <cell r="D330">
            <v>111.86</v>
          </cell>
        </row>
        <row r="331">
          <cell r="A331" t="str">
            <v>'090302</v>
          </cell>
          <cell r="B331" t="str">
            <v>Rufo de chapa metálica nº 26 com largura de 30 cm</v>
          </cell>
          <cell r="C331" t="str">
            <v>m</v>
          </cell>
          <cell r="D331">
            <v>45.34</v>
          </cell>
        </row>
        <row r="332">
          <cell r="A332" t="str">
            <v>'090305</v>
          </cell>
          <cell r="B332" t="str">
            <v>Calha de concreto armado Fck=15 MPa em "U" nas dimensões de 38 x 56 cm conforme detalhes em projeto</v>
          </cell>
          <cell r="C332" t="str">
            <v>m</v>
          </cell>
          <cell r="D332">
            <v>270.52999999999997</v>
          </cell>
        </row>
        <row r="333">
          <cell r="A333" t="str">
            <v>'090312</v>
          </cell>
          <cell r="B333" t="str">
            <v>Calha em chapa galvanizada com largura de 40 cm</v>
          </cell>
          <cell r="C333" t="str">
            <v>m</v>
          </cell>
          <cell r="D333">
            <v>129.46</v>
          </cell>
        </row>
        <row r="334">
          <cell r="A334" t="str">
            <v>'090314</v>
          </cell>
          <cell r="B334" t="str">
            <v>Rufo de chapa de alumínio esp. 0.5mm, largura de 30cm</v>
          </cell>
          <cell r="C334" t="str">
            <v>m</v>
          </cell>
          <cell r="D334">
            <v>47.21</v>
          </cell>
        </row>
        <row r="335">
          <cell r="A335" t="str">
            <v>'0904</v>
          </cell>
          <cell r="B335" t="str">
            <v>PLATIBANDA</v>
          </cell>
          <cell r="C335">
            <v>0</v>
          </cell>
          <cell r="D335">
            <v>0</v>
          </cell>
        </row>
        <row r="336">
          <cell r="A336" t="str">
            <v>'090403</v>
          </cell>
          <cell r="B336" t="str">
            <v>Platibanda de alvenaria de bloco cerâmico 10x20x20cm, assentado com argamassa de cimento, cal hidratada CH1 e areia no traço 1:0,5:8, amarrada com pilaretes em conc. arm. a cada 2m (H=1.0m), excl. revest.</v>
          </cell>
          <cell r="C336" t="str">
            <v>m</v>
          </cell>
          <cell r="D336">
            <v>114.14</v>
          </cell>
        </row>
        <row r="337">
          <cell r="A337" t="str">
            <v>'0905</v>
          </cell>
          <cell r="B337" t="str">
            <v>REVISÕES E REPAROS</v>
          </cell>
          <cell r="C337">
            <v>0</v>
          </cell>
          <cell r="D337">
            <v>0</v>
          </cell>
        </row>
        <row r="338">
          <cell r="A338" t="str">
            <v>'090501</v>
          </cell>
          <cell r="B338" t="str">
            <v>Recolocação de engradamento de madeira para telhado com telha cerâmica, com pontaletes, terças, caibros e ripas, exclusive fornecimento</v>
          </cell>
          <cell r="C338" t="str">
            <v>m2</v>
          </cell>
          <cell r="D338">
            <v>54.04</v>
          </cell>
        </row>
        <row r="339">
          <cell r="A339" t="str">
            <v>'090502</v>
          </cell>
          <cell r="B339" t="str">
            <v>Recolocação de estrutura de madeira para telhado com telha ondulada de fibrocimento ou telha ecológica tipo onduline, com pontaletes e caibros, exclusive fornecimento</v>
          </cell>
          <cell r="C339" t="str">
            <v>m2</v>
          </cell>
          <cell r="D339">
            <v>18.5</v>
          </cell>
        </row>
        <row r="340">
          <cell r="A340" t="str">
            <v>'090506</v>
          </cell>
          <cell r="B340" t="str">
            <v>Recolocação de telha ondulada de fibrocimento 6mm, excl. cumeeira</v>
          </cell>
          <cell r="C340" t="str">
            <v>m2</v>
          </cell>
          <cell r="D340">
            <v>16.02</v>
          </cell>
        </row>
        <row r="341">
          <cell r="A341" t="str">
            <v>'090509</v>
          </cell>
          <cell r="B341" t="str">
            <v>Remoção, lavagem com escova de aço e recolocação de telhas cerâmicas</v>
          </cell>
          <cell r="C341" t="str">
            <v>m2</v>
          </cell>
          <cell r="D341">
            <v>75.94</v>
          </cell>
        </row>
        <row r="342">
          <cell r="A342" t="str">
            <v>'090511</v>
          </cell>
          <cell r="B342" t="str">
            <v>Tratamento em estrutura de madeira com cupinicida</v>
          </cell>
          <cell r="C342" t="str">
            <v>m2</v>
          </cell>
          <cell r="D342">
            <v>41.32</v>
          </cell>
        </row>
        <row r="343">
          <cell r="A343" t="str">
            <v>'090512</v>
          </cell>
          <cell r="B343" t="str">
            <v>Limpeza de calhas e coletores (serviço realizado por servente)</v>
          </cell>
          <cell r="C343" t="str">
            <v>m3</v>
          </cell>
          <cell r="D343">
            <v>19.32</v>
          </cell>
        </row>
        <row r="344">
          <cell r="A344" t="str">
            <v>'10</v>
          </cell>
          <cell r="B344" t="str">
            <v>IMPERMEABILIZAÇÃO</v>
          </cell>
          <cell r="C344">
            <v>0</v>
          </cell>
          <cell r="D344">
            <v>0</v>
          </cell>
        </row>
        <row r="345">
          <cell r="A345" t="str">
            <v>'1001</v>
          </cell>
          <cell r="B345" t="str">
            <v>IMPERMEABILIZAÇÃO DE CAIXAS DE ÁGUA</v>
          </cell>
          <cell r="C345">
            <v>0</v>
          </cell>
          <cell r="D345">
            <v>0</v>
          </cell>
        </row>
        <row r="346">
          <cell r="A346" t="str">
            <v>'100102</v>
          </cell>
          <cell r="B346" t="str">
            <v>Impermeabilização nas seguintes etapas: chapisco traço 1:2 c/ sika 1 ou equivalente, revest. duplo c/ argamassa de cimento e areia traço 1:3 c/ sika 1 ou equivalente, em 2x15 mm e acab. argamassa 1:1</v>
          </cell>
          <cell r="C346" t="str">
            <v>m2</v>
          </cell>
          <cell r="D346">
            <v>69.08</v>
          </cell>
        </row>
        <row r="347">
          <cell r="A347" t="str">
            <v>'100105</v>
          </cell>
          <cell r="B347" t="str">
            <v>Índice de imperm.c/ manta asfáltica atendendo NBR 9952, asfalto polimérico, esp.4mm reforç.c/ filme int.em polietileno, regul.base c/ arg.1:4 esp.mín.15mm, proteção mec. arg. 1:4 esp.20mm e juntas dilat.</v>
          </cell>
          <cell r="C347" t="str">
            <v>m2</v>
          </cell>
          <cell r="D347">
            <v>246.2</v>
          </cell>
        </row>
        <row r="348">
          <cell r="A348" t="str">
            <v>'1002</v>
          </cell>
          <cell r="B348" t="str">
            <v>IMPERMEABILIZAÇÃO CALHAS, LAJES DESCOBERTAS, BALDRAMES, PAREDES E JARDINEIRAS</v>
          </cell>
          <cell r="C348">
            <v>0</v>
          </cell>
          <cell r="D348">
            <v>0</v>
          </cell>
        </row>
        <row r="349">
          <cell r="A349" t="str">
            <v>'100202</v>
          </cell>
          <cell r="B349" t="str">
            <v>Impermeabilização com argamassa de igol 2 - marca de referência Sika</v>
          </cell>
          <cell r="C349" t="str">
            <v>m2</v>
          </cell>
          <cell r="D349">
            <v>50.33</v>
          </cell>
        </row>
        <row r="350">
          <cell r="A350" t="str">
            <v>'100203</v>
          </cell>
          <cell r="B350" t="str">
            <v>Pintura impermeabilizante com igolflex ou equivalente a 3 demãos</v>
          </cell>
          <cell r="C350" t="str">
            <v>m2</v>
          </cell>
          <cell r="D350">
            <v>41.96</v>
          </cell>
        </row>
        <row r="351">
          <cell r="A351" t="str">
            <v>'100204</v>
          </cell>
          <cell r="B351" t="str">
            <v>Impermeabilização, empregando argamassa de cimento e areia sem peneirar no traço 1:3 com aditivo impermeabilizado tipo sika 1 ou equivalente, espessura de 2 cm</v>
          </cell>
          <cell r="C351" t="str">
            <v>m2</v>
          </cell>
          <cell r="D351">
            <v>37.83</v>
          </cell>
        </row>
        <row r="352">
          <cell r="A352" t="str">
            <v>'100208</v>
          </cell>
          <cell r="B352" t="str">
            <v>Índice de imperm.c/ manta asfáltica atendendo NBR 9952, asfalto polimerizado esp.3mm, reforç.c/ filme int. polietileno, regul. base c/ arg.1:4 esp.mín.15mm, proteção mec. arg.1:4 esp.20mm e juntas dilat.</v>
          </cell>
          <cell r="C352" t="str">
            <v>m2</v>
          </cell>
          <cell r="D352">
            <v>232.27</v>
          </cell>
        </row>
        <row r="353">
          <cell r="A353" t="str">
            <v>'1003</v>
          </cell>
          <cell r="B353" t="str">
            <v>IMPERMEABILIZAÇÃO DE FOSSAS E FILTROS</v>
          </cell>
          <cell r="C353">
            <v>0</v>
          </cell>
          <cell r="D353">
            <v>0</v>
          </cell>
        </row>
        <row r="354">
          <cell r="A354" t="str">
            <v>'100301</v>
          </cell>
          <cell r="B354" t="str">
            <v>Impermeabilização nas seguintes etapas: chapisco traço 1:2 c/ sika 1 prop. 1:10 ou equiv., revest. duplo c/ argamassa de cimento e areia traço 1:3 c/ sika 1 prop. 1:12 ou equivalente, esp. 2x15 mm e acab. argamassa 1:2</v>
          </cell>
          <cell r="C354" t="str">
            <v>m2</v>
          </cell>
          <cell r="D354">
            <v>79.180000000000007</v>
          </cell>
        </row>
        <row r="355">
          <cell r="A355" t="str">
            <v>'11</v>
          </cell>
          <cell r="B355" t="str">
            <v>TETOS E FORROS</v>
          </cell>
          <cell r="C355">
            <v>0</v>
          </cell>
          <cell r="D355">
            <v>0</v>
          </cell>
        </row>
        <row r="356">
          <cell r="A356" t="str">
            <v>'1101</v>
          </cell>
          <cell r="B356" t="str">
            <v>REVESTIMENTO COM ARGAMASSA</v>
          </cell>
          <cell r="C356">
            <v>0</v>
          </cell>
          <cell r="D356">
            <v>0</v>
          </cell>
        </row>
        <row r="357">
          <cell r="A357" t="str">
            <v>'110101</v>
          </cell>
          <cell r="B357" t="str">
            <v>Chapisco com argamassa de cimento e areia média ou grossa lavada no traço 1:3, espessura 5 mm</v>
          </cell>
          <cell r="C357" t="str">
            <v>m2</v>
          </cell>
          <cell r="D357">
            <v>11.18</v>
          </cell>
        </row>
        <row r="358">
          <cell r="A358" t="str">
            <v>'1102</v>
          </cell>
          <cell r="B358" t="str">
            <v>REBAIXAMENTOS</v>
          </cell>
          <cell r="C358">
            <v>0</v>
          </cell>
          <cell r="D358">
            <v>0</v>
          </cell>
        </row>
        <row r="359">
          <cell r="A359" t="str">
            <v>'110201</v>
          </cell>
          <cell r="B359" t="str">
            <v>Forro de gesso acabamento tipo liso</v>
          </cell>
          <cell r="C359" t="str">
            <v>m2</v>
          </cell>
          <cell r="D359">
            <v>41.67</v>
          </cell>
        </row>
        <row r="360">
          <cell r="A360" t="str">
            <v>'110210</v>
          </cell>
          <cell r="B360" t="str">
            <v>Forro PVC branco L = 20 cm, frisado, colocado</v>
          </cell>
          <cell r="C360" t="str">
            <v>m2</v>
          </cell>
          <cell r="D360">
            <v>91.18</v>
          </cell>
        </row>
        <row r="361">
          <cell r="A361" t="str">
            <v>'1103</v>
          </cell>
          <cell r="B361" t="str">
            <v>REVESTIMENTO EMPREGANDO ARGAMASSA DE CIMENTO, CAL E AREIA</v>
          </cell>
          <cell r="C361">
            <v>0</v>
          </cell>
          <cell r="D361">
            <v>0</v>
          </cell>
        </row>
        <row r="362">
          <cell r="A362" t="str">
            <v>'110301</v>
          </cell>
          <cell r="B362" t="str">
            <v>Emboço de argamassa de cimento, cal hidratada CH1 e areia lavada traço 1:0.5:6, espessura 20 mm</v>
          </cell>
          <cell r="C362" t="str">
            <v>m2</v>
          </cell>
          <cell r="D362">
            <v>31.24</v>
          </cell>
        </row>
        <row r="363">
          <cell r="A363" t="str">
            <v>'110302</v>
          </cell>
          <cell r="B363" t="str">
            <v>Reboco tipo paulista de argamassa de cimento, cal hidratada CH1 e areia lavada traço 1:0.5:6, espessura 25 mm</v>
          </cell>
          <cell r="C363" t="str">
            <v>m2</v>
          </cell>
          <cell r="D363">
            <v>53.83</v>
          </cell>
        </row>
        <row r="364">
          <cell r="A364" t="str">
            <v>'1104</v>
          </cell>
          <cell r="B364" t="str">
            <v>REVISÕES E REPAROS</v>
          </cell>
          <cell r="C364">
            <v>0</v>
          </cell>
          <cell r="D364">
            <v>0</v>
          </cell>
        </row>
        <row r="365">
          <cell r="A365" t="str">
            <v>'110401</v>
          </cell>
          <cell r="B365" t="str">
            <v>Recolocação de forro de madeira, com aproveitamento do material</v>
          </cell>
          <cell r="C365" t="str">
            <v>m2</v>
          </cell>
          <cell r="D365">
            <v>48.93</v>
          </cell>
        </row>
        <row r="366">
          <cell r="A366" t="str">
            <v>'12</v>
          </cell>
          <cell r="B366" t="str">
            <v>REVESTIMENTO DE PAREDES</v>
          </cell>
          <cell r="C366">
            <v>0</v>
          </cell>
          <cell r="D366">
            <v>0</v>
          </cell>
        </row>
        <row r="367">
          <cell r="A367" t="str">
            <v>'1201</v>
          </cell>
          <cell r="B367" t="str">
            <v>REVESTIMENTO COM ARGAMASSA</v>
          </cell>
          <cell r="C367">
            <v>0</v>
          </cell>
          <cell r="D367">
            <v>0</v>
          </cell>
        </row>
        <row r="368">
          <cell r="A368" t="str">
            <v>'120101</v>
          </cell>
          <cell r="B368" t="str">
            <v>Chapisco de argamassa de cimento e areia média ou grossa lavada, no traço 1:3, espessura 5 mm</v>
          </cell>
          <cell r="C368" t="str">
            <v>m2</v>
          </cell>
          <cell r="D368">
            <v>5.73</v>
          </cell>
        </row>
        <row r="369">
          <cell r="A369" t="str">
            <v>'1202</v>
          </cell>
          <cell r="B369" t="str">
            <v>ACABAMENTOS</v>
          </cell>
          <cell r="C369">
            <v>0</v>
          </cell>
          <cell r="D369">
            <v>0</v>
          </cell>
        </row>
        <row r="370">
          <cell r="A370" t="str">
            <v>'120201</v>
          </cell>
          <cell r="B370" t="str">
            <v>Azulejo branco 15 x 15 cm, juntas a prumo, assentado com argamassa de cimento colante, inclusive rejuntamento com cimento branco, marcas de referência Eliane, Cecrisa ou Portobello</v>
          </cell>
          <cell r="C370" t="str">
            <v>m2</v>
          </cell>
          <cell r="D370">
            <v>88.45</v>
          </cell>
        </row>
        <row r="371">
          <cell r="A371" t="str">
            <v>'120205</v>
          </cell>
          <cell r="B371" t="str">
            <v>Roda-parede de madeira de lei tipo Paraju ou equivalente, de 10 x 2.5cm, fixado com parafuso e bucha plástica n° 8</v>
          </cell>
          <cell r="C371" t="str">
            <v>m</v>
          </cell>
          <cell r="D371">
            <v>46.56</v>
          </cell>
        </row>
        <row r="372">
          <cell r="A372" t="str">
            <v>'120207</v>
          </cell>
          <cell r="B372" t="str">
            <v>Roda-parede de madeira de lei tipo Paraju ou equivalente, de 20 X 1.5cm fixado com parafuso e bucha plástica n° 7</v>
          </cell>
          <cell r="C372" t="str">
            <v>m</v>
          </cell>
          <cell r="D372">
            <v>64.97</v>
          </cell>
        </row>
        <row r="373">
          <cell r="A373" t="str">
            <v>'120208</v>
          </cell>
          <cell r="B373" t="str">
            <v>Acabamento de alumínio com perfil de canto para arremate das paredes</v>
          </cell>
          <cell r="C373" t="str">
            <v>m</v>
          </cell>
          <cell r="D373">
            <v>15.76</v>
          </cell>
        </row>
        <row r="374">
          <cell r="A374" t="str">
            <v>'120216</v>
          </cell>
          <cell r="B374" t="str">
            <v>Acabamento de perfil "U" em alumínio anodizado fosco 1/2"</v>
          </cell>
          <cell r="C374" t="str">
            <v>m</v>
          </cell>
          <cell r="D374">
            <v>15.77</v>
          </cell>
        </row>
        <row r="375">
          <cell r="A375" t="str">
            <v>'120220</v>
          </cell>
          <cell r="B375" t="str">
            <v>Cerâmica 10 x 10 cm, marcas de referência Eliane, Cecrisa ou Portobello, nas cores branco ou areia, com rejunte esp. 0.5 cm, empregando argamassa colante</v>
          </cell>
          <cell r="C375" t="str">
            <v>m2</v>
          </cell>
          <cell r="D375">
            <v>73.44</v>
          </cell>
        </row>
        <row r="376">
          <cell r="A376" t="str">
            <v>'120221</v>
          </cell>
          <cell r="B376" t="str">
            <v>Pastilha cerâmica branca 5 x 5 cm, assentada com argamassa de cimento colante e rejunte pré-fabricado, marcas de referência Atlas, Jatobá, NGK ou equivalentwe</v>
          </cell>
          <cell r="C376" t="str">
            <v>m2</v>
          </cell>
          <cell r="D376">
            <v>165.48</v>
          </cell>
        </row>
        <row r="377">
          <cell r="A377" t="str">
            <v>'120224</v>
          </cell>
          <cell r="B377" t="str">
            <v>Assentamento de revestimento cerâmico com cimento colante, excl. rejuntamento e cerâmica</v>
          </cell>
          <cell r="C377" t="str">
            <v>m2</v>
          </cell>
          <cell r="D377">
            <v>13.91</v>
          </cell>
        </row>
        <row r="378">
          <cell r="A378" t="str">
            <v>'120227</v>
          </cell>
          <cell r="B378" t="str">
            <v>Roda parede em granito cinza andorinha 7x2cm, com acabamento abaulado nos dois lados</v>
          </cell>
          <cell r="C378" t="str">
            <v>m</v>
          </cell>
          <cell r="D378">
            <v>51.2</v>
          </cell>
        </row>
        <row r="379">
          <cell r="A379" t="str">
            <v>'120232</v>
          </cell>
          <cell r="B379" t="str">
            <v>Cerâmica 10 x 10 cm, ref Camburi branco Eliane, Cecrisa ou Portobello, empregando argamassa colante, inclusive rejuntamento junta plus cinza claro esp. 3 mm</v>
          </cell>
          <cell r="C379" t="str">
            <v>m2</v>
          </cell>
          <cell r="D379">
            <v>79.08</v>
          </cell>
        </row>
        <row r="380">
          <cell r="A380" t="str">
            <v>'1203</v>
          </cell>
          <cell r="B380" t="str">
            <v>REVESTIMENTO EMPREGANDO ARGAMASSA DE CIMENTO, CAL E AREIA</v>
          </cell>
          <cell r="C380">
            <v>0</v>
          </cell>
          <cell r="D380">
            <v>0</v>
          </cell>
        </row>
        <row r="381">
          <cell r="A381" t="str">
            <v>'120301</v>
          </cell>
          <cell r="B381" t="str">
            <v>Emboço de argamassa de cimento, cal hidratada CH1 e areia média ou grossa lavada no traço 1:0.5:6, espessura 20 mm</v>
          </cell>
          <cell r="C381" t="str">
            <v>m2</v>
          </cell>
          <cell r="D381">
            <v>27.92</v>
          </cell>
        </row>
        <row r="382">
          <cell r="A382" t="str">
            <v>'120302</v>
          </cell>
          <cell r="B382" t="str">
            <v>Reboco de argamassa de cimento, cal hidratada CH1 e areia média ou grossa lavada no traço 1:0.5:6, espessura 5mm</v>
          </cell>
          <cell r="C382" t="str">
            <v>m2</v>
          </cell>
          <cell r="D382">
            <v>19.71</v>
          </cell>
        </row>
        <row r="383">
          <cell r="A383" t="str">
            <v>'120303</v>
          </cell>
          <cell r="B383" t="str">
            <v>Reboco tipo paulista de argamassa de cimento, cal hidratada CH1 e areia média ou grossa lavada no traço 1:0.5:6, espessura 25 mm</v>
          </cell>
          <cell r="C383" t="str">
            <v>m2</v>
          </cell>
          <cell r="D383">
            <v>47.72</v>
          </cell>
        </row>
        <row r="384">
          <cell r="A384" t="str">
            <v>'120304</v>
          </cell>
          <cell r="B384" t="str">
            <v>Reboco de argamassa de cimento, cal hidratada CH1 e areia média ou grossa lavada no traço 1:0.5:6, com impermeabilizante para revestimentos (caixas, fossas, filtros, cisternas, etc...)</v>
          </cell>
          <cell r="C384" t="str">
            <v>m2</v>
          </cell>
          <cell r="D384">
            <v>53.53</v>
          </cell>
        </row>
        <row r="385">
          <cell r="A385" t="str">
            <v>'120308</v>
          </cell>
          <cell r="B385" t="str">
            <v>Chapisco de argamassa de cimento e areia média ou grossa lavada no traço 1:3, espessura 5mm, com utilização de impermeabilizante</v>
          </cell>
          <cell r="C385" t="str">
            <v>m2</v>
          </cell>
          <cell r="D385">
            <v>6.64</v>
          </cell>
        </row>
        <row r="386">
          <cell r="A386" t="str">
            <v>'13</v>
          </cell>
          <cell r="B386" t="str">
            <v>PISOS INTERNOS E EXTERNOS</v>
          </cell>
          <cell r="C386">
            <v>0</v>
          </cell>
          <cell r="D386">
            <v>0</v>
          </cell>
        </row>
        <row r="387">
          <cell r="A387" t="str">
            <v>'1301</v>
          </cell>
          <cell r="B387" t="str">
            <v>LASTRO DE CONTRAPISO</v>
          </cell>
          <cell r="C387">
            <v>0</v>
          </cell>
          <cell r="D387">
            <v>0</v>
          </cell>
        </row>
        <row r="388">
          <cell r="A388" t="str">
            <v>'130103</v>
          </cell>
          <cell r="B388" t="str">
            <v>Regularização de base p/ revestimento cerâmico, com argamassa de cimento e areia no traço 1:5, espessura 3cm</v>
          </cell>
          <cell r="C388" t="str">
            <v>m2</v>
          </cell>
          <cell r="D388">
            <v>20.07</v>
          </cell>
        </row>
        <row r="389">
          <cell r="A389" t="str">
            <v>'130104</v>
          </cell>
          <cell r="B389" t="str">
            <v>Regularização de base p/ revestimento cerâmico, com argamassa de cimento e areia no traço 1:5, espessura 5cm</v>
          </cell>
          <cell r="C389" t="str">
            <v>m2</v>
          </cell>
          <cell r="D389">
            <v>31.23</v>
          </cell>
        </row>
        <row r="390">
          <cell r="A390" t="str">
            <v>'130109</v>
          </cell>
          <cell r="B390" t="str">
            <v>Lastro regularizado e impermeabilizado de concreto não estrutural, espessura de 8 cm</v>
          </cell>
          <cell r="C390" t="str">
            <v>m2</v>
          </cell>
          <cell r="D390">
            <v>66.97</v>
          </cell>
        </row>
        <row r="391">
          <cell r="A391" t="str">
            <v>'130110</v>
          </cell>
          <cell r="B391" t="str">
            <v>Lastro regularizado de concreto não estrutural, espessura de 8 cm</v>
          </cell>
          <cell r="C391" t="str">
            <v>m2</v>
          </cell>
          <cell r="D391">
            <v>53.7</v>
          </cell>
        </row>
        <row r="392">
          <cell r="A392" t="str">
            <v>'130111</v>
          </cell>
          <cell r="B392" t="str">
            <v>Lastro impermeabilizado de concreto não estrutural, espessura de 6 cm</v>
          </cell>
          <cell r="C392" t="str">
            <v>m2</v>
          </cell>
          <cell r="D392">
            <v>50.7</v>
          </cell>
        </row>
        <row r="393">
          <cell r="A393" t="str">
            <v>'130112</v>
          </cell>
          <cell r="B393" t="str">
            <v>Lastro de concreto não estrutural, espessura de 6 cm</v>
          </cell>
          <cell r="C393" t="str">
            <v>m2</v>
          </cell>
          <cell r="D393">
            <v>40.76</v>
          </cell>
        </row>
        <row r="394">
          <cell r="A394" t="str">
            <v>'130113</v>
          </cell>
          <cell r="B394" t="str">
            <v>Lastro impermeabilizado de concreto não estrutural, espessura de 8cm</v>
          </cell>
          <cell r="C394" t="str">
            <v>m2</v>
          </cell>
          <cell r="D394">
            <v>67.44</v>
          </cell>
        </row>
        <row r="395">
          <cell r="A395" t="str">
            <v>'1302</v>
          </cell>
          <cell r="B395" t="str">
            <v>ACABAMENTOS</v>
          </cell>
          <cell r="C395">
            <v>0</v>
          </cell>
          <cell r="D395">
            <v>0</v>
          </cell>
        </row>
        <row r="396">
          <cell r="A396" t="str">
            <v>'130202</v>
          </cell>
          <cell r="B396" t="str">
            <v>Piso cimentado liso com 1.5 cm de espessura, de argamassa de cimento e areia no traço 1:3 e juntas plásticas em quadros de 1 m</v>
          </cell>
          <cell r="C396" t="str">
            <v>m2</v>
          </cell>
          <cell r="D396">
            <v>47.29</v>
          </cell>
        </row>
        <row r="397">
          <cell r="A397" t="str">
            <v>'130205</v>
          </cell>
          <cell r="B397" t="str">
            <v>Piso de tábuas corridas de Peroba de 15cm sobre caibros de 5x6cm espaçados de 50cm, fixados com argamassa de cimento e areia no traço 1:5</v>
          </cell>
          <cell r="C397" t="str">
            <v>m2</v>
          </cell>
          <cell r="D397">
            <v>415.32</v>
          </cell>
        </row>
        <row r="398">
          <cell r="A398" t="str">
            <v>'130208</v>
          </cell>
          <cell r="B398" t="str">
            <v>Junta plástica 17 x 3 mm, para pisos corridos, inclusive fornecimento e colocação</v>
          </cell>
          <cell r="C398" t="str">
            <v>m</v>
          </cell>
          <cell r="D398">
            <v>9.4700000000000006</v>
          </cell>
        </row>
        <row r="399">
          <cell r="A399" t="str">
            <v>'130209</v>
          </cell>
          <cell r="B399" t="str">
            <v>Piso de cimentado camurçado executado com argamassa de cimento e areia no traço 1:3, esp. 3.0cm</v>
          </cell>
          <cell r="C399" t="str">
            <v>m2</v>
          </cell>
          <cell r="D399">
            <v>85.66</v>
          </cell>
        </row>
        <row r="400">
          <cell r="A400" t="str">
            <v>'130210</v>
          </cell>
          <cell r="B400" t="str">
            <v>Piso cimentado liso com 1.5 cm de espessura, em argamassa de cimento e areia no traço 1:3 e juntas plásticas em quadros de 1 m colorido com corante tipo Xadrez ou equivalente</v>
          </cell>
          <cell r="C400" t="str">
            <v>m2</v>
          </cell>
          <cell r="D400">
            <v>54.78</v>
          </cell>
        </row>
        <row r="401">
          <cell r="A401" t="str">
            <v>'130211</v>
          </cell>
          <cell r="B401" t="str">
            <v>Fornecimento e instalação de Piso Paviflex dim. 30x30cm, esp. 2mm linha Chroma Concept ref. Fademac ou equivalente</v>
          </cell>
          <cell r="C401" t="str">
            <v>m2</v>
          </cell>
          <cell r="D401">
            <v>143.25</v>
          </cell>
        </row>
        <row r="402">
          <cell r="A402" t="str">
            <v>'130219</v>
          </cell>
          <cell r="B402" t="str">
            <v>Piso cerâmico 45x45cm, PEI 5, Cargo Plus Gray, marcas de referência Eliane, Cecrisa ou Portobello, assentado com argamassa de cimento colante, inclusive rejuntamento</v>
          </cell>
          <cell r="C402" t="str">
            <v>m2</v>
          </cell>
          <cell r="D402">
            <v>71.17</v>
          </cell>
        </row>
        <row r="403">
          <cell r="A403" t="str">
            <v>'130222</v>
          </cell>
          <cell r="B403" t="str">
            <v>Revestimento de piso com placas de borracha plurigoma preto pastilhado ou equivalente, inclusive arremate</v>
          </cell>
          <cell r="C403" t="str">
            <v>m2</v>
          </cell>
          <cell r="D403">
            <v>107.22</v>
          </cell>
        </row>
        <row r="404">
          <cell r="A404" t="str">
            <v>'130223</v>
          </cell>
          <cell r="B404" t="str">
            <v>Assentamento de piso cerâmico, com utilização de cimento colante, excl. rejuntamento e cerâmica</v>
          </cell>
          <cell r="C404" t="str">
            <v>m2</v>
          </cell>
          <cell r="D404">
            <v>12.48</v>
          </cell>
        </row>
        <row r="405">
          <cell r="A405" t="str">
            <v>'130225</v>
          </cell>
          <cell r="B405" t="str">
            <v>Rejuntamento de piso cerâmico, usando cimento branco, para juntas de no máximo 3mm de espessura</v>
          </cell>
          <cell r="C405" t="str">
            <v>m2</v>
          </cell>
          <cell r="D405">
            <v>8.61</v>
          </cell>
        </row>
        <row r="406">
          <cell r="A406" t="str">
            <v>'130226</v>
          </cell>
          <cell r="B406" t="str">
            <v>Rejuntamento empregando argamassa para rejunte, esp. 5mm</v>
          </cell>
          <cell r="C406" t="str">
            <v>m2</v>
          </cell>
          <cell r="D406">
            <v>12.5</v>
          </cell>
        </row>
        <row r="407">
          <cell r="A407" t="str">
            <v>'130228</v>
          </cell>
          <cell r="B407" t="str">
            <v>Assentamento e rejuntamento de piso em porcelanato (dimensões superiores a 30x30cm) utilizando dupla colagem de argamassa colante para porcelanato tipo ACIII, exclusive fornecimento do porcelanato e do rejunte</v>
          </cell>
          <cell r="C407" t="str">
            <v>m2</v>
          </cell>
          <cell r="D407">
            <v>45.45</v>
          </cell>
        </row>
        <row r="408">
          <cell r="A408" t="str">
            <v>'130230</v>
          </cell>
          <cell r="B408" t="str">
            <v>Piso argamassa alta resistência tipo granilite ou equiv de qualidade comprovada, esp de 10mm, com juntas plástica em quadros de 1m, na cor natural, com acabamento anti-derrapante mecanizado, inclusive regularização e=3.0cm</v>
          </cell>
          <cell r="C408" t="str">
            <v>m2</v>
          </cell>
          <cell r="D408">
            <v>104.2</v>
          </cell>
        </row>
        <row r="409">
          <cell r="A409" t="str">
            <v>'130231</v>
          </cell>
          <cell r="B409" t="str">
            <v>Piso argamassa alta resistência tipo granilite ou equiv de qualidade comprovada, esp de 10mm, com juntas plástica em quadros de 1m, na cor natural, com acabamento polido mecanizado, inclusive regularização e=3.0cm</v>
          </cell>
          <cell r="C409" t="str">
            <v>m2</v>
          </cell>
          <cell r="D409">
            <v>115.34</v>
          </cell>
        </row>
        <row r="410">
          <cell r="A410" t="str">
            <v>'130232</v>
          </cell>
          <cell r="B410" t="str">
            <v>Porcelanato polido, acabamento brilhante, dim. 50x50cm, ref. de cor PANNA PLUS PO Eliane/equiv, utilizando dupla colagem de argamassa colante para porcelanato tipo ACIII e rejunte 1mm para porcelanato</v>
          </cell>
          <cell r="C410" t="str">
            <v>m2</v>
          </cell>
          <cell r="D410">
            <v>150.94</v>
          </cell>
        </row>
        <row r="411">
          <cell r="A411" t="str">
            <v>'130233</v>
          </cell>
          <cell r="B411" t="str">
            <v>Porcelanato polido, acabamento acetinado, dim. 60x60cm, ref. de cor CIMENTO CINZA BOLD Potobello/equiv, utilizando dupla colagem de argamassa colante para porcelanato tipo ACIII e rejunte 1mm para porcelanato</v>
          </cell>
          <cell r="C411" t="str">
            <v>m2</v>
          </cell>
          <cell r="D411">
            <v>101.08</v>
          </cell>
        </row>
        <row r="412">
          <cell r="A412" t="str">
            <v>'130234</v>
          </cell>
          <cell r="B412" t="str">
            <v>Porcelanato natural, acabamento acetinado, dim. 60x60cm, ref. PLATINA NA Eliane/equiv, utilizando dupla colagem de argamassa colante para porcelanato tipo ACIII e rejunte 1mm para porcelanato</v>
          </cell>
          <cell r="C412" t="str">
            <v>m2</v>
          </cell>
          <cell r="D412">
            <v>143.81</v>
          </cell>
        </row>
        <row r="413">
          <cell r="A413" t="str">
            <v>'130236</v>
          </cell>
          <cell r="B413" t="str">
            <v>Piso cerâmico esmaltado, PEI 5, acabamento semibrilho, dim. 45x45cm, ref. de cor CARGO PLUS WHITE Eliane/equiv. assentado com argamassa de cimento colante, inclusive rejuntamento</v>
          </cell>
          <cell r="C413" t="str">
            <v>m2</v>
          </cell>
          <cell r="D413">
            <v>68.400000000000006</v>
          </cell>
        </row>
        <row r="414">
          <cell r="A414" t="str">
            <v>'130237</v>
          </cell>
          <cell r="B414" t="str">
            <v>Assentamento e rejuntamento de piso em porcelanato (dimensões superiores a 30x30cm) utilizando dupla colagem de argamassa colante para porcelanato tipo ACII/ACIII, exclusive fornecimento do porcelanato e do rejunte</v>
          </cell>
          <cell r="C414" t="str">
            <v>m2</v>
          </cell>
          <cell r="D414">
            <v>45.45</v>
          </cell>
        </row>
        <row r="415">
          <cell r="A415" t="str">
            <v>'1303</v>
          </cell>
          <cell r="B415" t="str">
            <v>DEGRAUS, RODAPÉS, SOLEIRAS E PEITORIS</v>
          </cell>
          <cell r="C415">
            <v>0</v>
          </cell>
          <cell r="D415">
            <v>0</v>
          </cell>
        </row>
        <row r="416">
          <cell r="A416" t="str">
            <v>'130301</v>
          </cell>
          <cell r="B416" t="str">
            <v>Rodapé de argamassa de cimento e areia no traço 1:3, altura de 7 cm e espessura de 2 cm</v>
          </cell>
          <cell r="C416" t="str">
            <v>m</v>
          </cell>
          <cell r="D416">
            <v>11.83</v>
          </cell>
        </row>
        <row r="417">
          <cell r="A417" t="str">
            <v>'130303</v>
          </cell>
          <cell r="B417" t="str">
            <v>Rodapé de cerâmica PEI-3, assentado com argamassa de cimento cola h = 7.0 cm, inclusive rejuntamento com cimento branco</v>
          </cell>
          <cell r="C417" t="str">
            <v>m</v>
          </cell>
          <cell r="D417">
            <v>14.39</v>
          </cell>
        </row>
        <row r="418">
          <cell r="A418" t="str">
            <v>'130304</v>
          </cell>
          <cell r="B418" t="str">
            <v>Rodapé de madeira de lei 7.0 x 1.5 cm, fixado com parafuso e bucha plástica n° 7</v>
          </cell>
          <cell r="C418" t="str">
            <v>m</v>
          </cell>
          <cell r="D418">
            <v>28.03</v>
          </cell>
        </row>
        <row r="419">
          <cell r="A419" t="str">
            <v>'130307</v>
          </cell>
          <cell r="B419" t="str">
            <v>Peitoril de mármore branco com largura 40 cm e esp. 3cm</v>
          </cell>
          <cell r="C419" t="str">
            <v>m</v>
          </cell>
          <cell r="D419">
            <v>134.5</v>
          </cell>
        </row>
        <row r="420">
          <cell r="A420" t="str">
            <v>'130308</v>
          </cell>
          <cell r="B420" t="str">
            <v>Soleira de granito esp. 2 cm e largura de 15 cm</v>
          </cell>
          <cell r="C420" t="str">
            <v>m</v>
          </cell>
          <cell r="D420">
            <v>46.54</v>
          </cell>
        </row>
        <row r="421">
          <cell r="A421" t="str">
            <v>'130311</v>
          </cell>
          <cell r="B421" t="str">
            <v>Soleira de granito cinza, espessura 3 cm e largura de 3 cm, conforme detalhe em projeto</v>
          </cell>
          <cell r="C421" t="str">
            <v>m</v>
          </cell>
          <cell r="D421">
            <v>24.45</v>
          </cell>
        </row>
        <row r="422">
          <cell r="A422" t="str">
            <v>'130315</v>
          </cell>
          <cell r="B422" t="str">
            <v>Rodapé de mármore ou granito, assentado com argamassa de cimento, cal hidratada CH1 e areia no traço 1:0,5:8, incl. rejuntamento com cimento branco, h=7cm</v>
          </cell>
          <cell r="C422" t="str">
            <v>m</v>
          </cell>
          <cell r="D422">
            <v>40.99</v>
          </cell>
        </row>
        <row r="423">
          <cell r="A423" t="str">
            <v>'130317</v>
          </cell>
          <cell r="B423" t="str">
            <v>Peitoril de granito cinza polido, 15 cm, esp. 3cm</v>
          </cell>
          <cell r="C423" t="str">
            <v>m</v>
          </cell>
          <cell r="D423">
            <v>75.47</v>
          </cell>
        </row>
        <row r="424">
          <cell r="A424" t="str">
            <v>'130320</v>
          </cell>
          <cell r="B424" t="str">
            <v>Rodapé em cerâmica PEI-3, h = 7cm, assentado com argamassa de cimento, cal e areia, incl. rejuntamento com cimento branco</v>
          </cell>
          <cell r="C424" t="str">
            <v>m</v>
          </cell>
          <cell r="D424">
            <v>28.45</v>
          </cell>
        </row>
        <row r="425">
          <cell r="A425" t="str">
            <v>'130321</v>
          </cell>
          <cell r="B425" t="str">
            <v>Rodapé de granito cinza esp. 2cm, h=7cm, assentado com argamassa de cimento, cal hidratada CH1 e areia no traço 1:0,5:8, incl. rejuntamento com cimento branco</v>
          </cell>
          <cell r="C425" t="str">
            <v>m</v>
          </cell>
          <cell r="D425">
            <v>42.74</v>
          </cell>
        </row>
        <row r="426">
          <cell r="A426" t="str">
            <v>'130322</v>
          </cell>
          <cell r="B426" t="str">
            <v>Rodapé de argamassa de alta resistência tipo granilite ou equivalente de qualidade comprovada, altura de 10 cm e espessura de 10 mm, com cantos boleados, executado com cimento e granitina grana N.1, inclusive polimento</v>
          </cell>
          <cell r="C426" t="str">
            <v>m</v>
          </cell>
          <cell r="D426">
            <v>23.39</v>
          </cell>
        </row>
        <row r="427">
          <cell r="A427" t="str">
            <v>'130323</v>
          </cell>
          <cell r="B427" t="str">
            <v>Soleira de argamassa de alta resistência tipo granilite ou equivalente de qualidade comprovada, largura de 15cm, executado com cimento e granitina grana N.1</v>
          </cell>
          <cell r="C427" t="str">
            <v>m</v>
          </cell>
          <cell r="D427">
            <v>40.57</v>
          </cell>
        </row>
        <row r="428">
          <cell r="A428" t="str">
            <v>'1304</v>
          </cell>
          <cell r="B428" t="str">
            <v>REVISÕES E REPAROS</v>
          </cell>
          <cell r="C428">
            <v>0</v>
          </cell>
          <cell r="D428">
            <v>0</v>
          </cell>
        </row>
        <row r="429">
          <cell r="A429" t="str">
            <v>'130403</v>
          </cell>
          <cell r="B429" t="str">
            <v>Recomposição de piso cimentado, com argamassa de cimento e areia no traço 1:3, com 2 cm de espessura, incl. lastro</v>
          </cell>
          <cell r="C429" t="str">
            <v>m2</v>
          </cell>
          <cell r="D429">
            <v>106.19</v>
          </cell>
        </row>
        <row r="430">
          <cell r="A430" t="str">
            <v>'14</v>
          </cell>
          <cell r="B430" t="str">
            <v>INSTALAÇÕES HIDRO-SANITÁRIAS</v>
          </cell>
          <cell r="C430">
            <v>0</v>
          </cell>
          <cell r="D430">
            <v>0</v>
          </cell>
        </row>
        <row r="431">
          <cell r="A431" t="str">
            <v>'1401</v>
          </cell>
          <cell r="B431" t="str">
            <v>SUMIDOUROS, FOSSAS SÉPTICAS E FILTROS ANAERÓBIOS</v>
          </cell>
          <cell r="C431">
            <v>0</v>
          </cell>
          <cell r="D431">
            <v>0</v>
          </cell>
        </row>
        <row r="432">
          <cell r="A432" t="str">
            <v>'140102</v>
          </cell>
          <cell r="B432" t="str">
            <v>Fossa séptica de anéis pré-moldados de concreto, diâmetro 1.20 m, altura útil de 1.70m, completa, incluindo tampa c/visita de 60cm, concreto p/fundo esp.10 cm, e tubo para ligação ao filtro</v>
          </cell>
          <cell r="C432" t="str">
            <v>und</v>
          </cell>
          <cell r="D432">
            <v>1943.57</v>
          </cell>
        </row>
        <row r="433">
          <cell r="A433" t="str">
            <v>'140103</v>
          </cell>
          <cell r="B433" t="str">
            <v>Filtro anaeróbio de anéis pré-moldados de concreto, diâmetro de 1.20m, altura útil de 1.80m, completo, incl. tampa c/visita de 60 cm, concreto p/fundo esp.10cm e tubulação de saída de esgoto</v>
          </cell>
          <cell r="C433" t="str">
            <v>und</v>
          </cell>
          <cell r="D433">
            <v>2512.0300000000002</v>
          </cell>
        </row>
        <row r="434">
          <cell r="A434" t="str">
            <v>'140108</v>
          </cell>
          <cell r="B434" t="str">
            <v>Fossa séptica de anéis pré-moldados de concreto, diâmetro 2.00 m, Hútil 2.0m completa, incluindo tampa c/visita de 60cm, concreto p/ fundo esp.10 cm, tubo de limpeza e escavação, conf. detalhe em projeto</v>
          </cell>
          <cell r="C434" t="str">
            <v>und</v>
          </cell>
          <cell r="D434">
            <v>5960.15</v>
          </cell>
        </row>
        <row r="435">
          <cell r="A435" t="str">
            <v>'140109</v>
          </cell>
          <cell r="B435" t="str">
            <v>Filtro anaeróbio de anéis pré-moldados de concreto, diâm. 2.0m, Hútil 2.0m, compl., incl. tampa c/visita 60cm, concreto p/ fundo esp. 10cm, escavação, brita 4 e tubulação de saída esgoto 150mm, conf. proj.</v>
          </cell>
          <cell r="C435" t="str">
            <v>und</v>
          </cell>
          <cell r="D435">
            <v>5500.17</v>
          </cell>
        </row>
        <row r="436">
          <cell r="A436" t="str">
            <v>'1402</v>
          </cell>
          <cell r="B436" t="str">
            <v>ENTRADA DE ÁGUA</v>
          </cell>
          <cell r="C436">
            <v>0</v>
          </cell>
          <cell r="D436">
            <v>0</v>
          </cell>
        </row>
        <row r="437">
          <cell r="A437" t="str">
            <v>'140201</v>
          </cell>
          <cell r="B437" t="str">
            <v>Padrão de entrada d' água com cavalete de PVC para hidrômetro com diâmetro de 3/4" - padrão 1C da CESAN. Instalado em vão de muro protegido com gradeamento. Inclusive base de concreto magro, tubulação, conexões e registro. Conferir detalhe.</v>
          </cell>
          <cell r="C437" t="str">
            <v>und</v>
          </cell>
          <cell r="D437">
            <v>360.27</v>
          </cell>
        </row>
        <row r="438">
          <cell r="A438" t="str">
            <v>'140207</v>
          </cell>
          <cell r="B438" t="str">
            <v>Padrão de entrada d'água com caixa termoplástica para hidrômetro de 3/4" - padrão 1B da CESAN. Instalado embutido na alvenaria. Inclusive tubulação, conexões, registro, tubo camisa e caixa com tampa transparente. Conferir detalhe.</v>
          </cell>
          <cell r="C438" t="str">
            <v>und</v>
          </cell>
          <cell r="D438">
            <v>447.37</v>
          </cell>
        </row>
        <row r="439">
          <cell r="A439" t="str">
            <v>'140208</v>
          </cell>
          <cell r="B439" t="str">
            <v>Padrão entrada d'água com caixa enterrada para hidrômetro com diâmetro de 1" - padrão 2B da CESAN. Caixa em alvenaria 60x80x40cm e com tampa articulada de ferro fundido, registro e conexões para instalação de hidrômetro. Conferir detalhe</v>
          </cell>
          <cell r="C439" t="str">
            <v>und</v>
          </cell>
          <cell r="D439">
            <v>640.26</v>
          </cell>
        </row>
        <row r="440">
          <cell r="A440" t="str">
            <v>'140209</v>
          </cell>
          <cell r="B440" t="str">
            <v>Mureta p/ cavalete (Padrão 1B - CESAN) de alv. blocos cerâmicos 10x20x20cm deitados, dimensões 0.80x1.0x0.20m, para instalação de caixa termoplastica, incl revest. em reboco e lastro concreto esp.10cm, exclusive caixa e cavalete</v>
          </cell>
          <cell r="C440" t="str">
            <v>und</v>
          </cell>
          <cell r="D440">
            <v>237.5</v>
          </cell>
        </row>
        <row r="441">
          <cell r="A441" t="str">
            <v>'1407</v>
          </cell>
          <cell r="B441" t="str">
            <v>PONTOS HIDRO-SANITÁRIOS</v>
          </cell>
          <cell r="C441">
            <v>0</v>
          </cell>
          <cell r="D441">
            <v>0</v>
          </cell>
        </row>
        <row r="442">
          <cell r="A442" t="str">
            <v>'140701</v>
          </cell>
          <cell r="B442" t="str">
            <v>Ponto de água fria (lavatório, tanque, pia de cozinha, etc...)</v>
          </cell>
          <cell r="C442" t="str">
            <v>pt</v>
          </cell>
          <cell r="D442">
            <v>94.74</v>
          </cell>
        </row>
        <row r="443">
          <cell r="A443" t="str">
            <v>'140702</v>
          </cell>
          <cell r="B443" t="str">
            <v>Ponto com registro de pressão (chuveiro, caixa de descarga, etc...)</v>
          </cell>
          <cell r="C443" t="str">
            <v>pt</v>
          </cell>
          <cell r="D443">
            <v>211.09</v>
          </cell>
        </row>
        <row r="444">
          <cell r="A444" t="str">
            <v>'140703</v>
          </cell>
          <cell r="B444" t="str">
            <v>Ponto de torneira de jardim (para praças)</v>
          </cell>
          <cell r="C444" t="str">
            <v>pt</v>
          </cell>
          <cell r="D444">
            <v>385.76</v>
          </cell>
        </row>
        <row r="445">
          <cell r="A445" t="str">
            <v>'140704</v>
          </cell>
          <cell r="B445" t="str">
            <v>Ponto de válvula de descarga, inclusive válvula (sem acabamento)</v>
          </cell>
          <cell r="C445" t="str">
            <v>pt</v>
          </cell>
          <cell r="D445">
            <v>380.8</v>
          </cell>
        </row>
        <row r="446">
          <cell r="A446" t="str">
            <v>'140705</v>
          </cell>
          <cell r="B446" t="str">
            <v>Ponto para esgoto primário (vaso sanitário)</v>
          </cell>
          <cell r="C446" t="str">
            <v>pt</v>
          </cell>
          <cell r="D446">
            <v>111.23</v>
          </cell>
        </row>
        <row r="447">
          <cell r="A447" t="str">
            <v>'140706</v>
          </cell>
          <cell r="B447" t="str">
            <v>Ponto para esgoto secundário (pia, lavatório, mictório, tanque, bidê, etc...)</v>
          </cell>
          <cell r="C447" t="str">
            <v>pt</v>
          </cell>
          <cell r="D447">
            <v>86.3</v>
          </cell>
        </row>
        <row r="448">
          <cell r="A448" t="str">
            <v>'140707</v>
          </cell>
          <cell r="B448" t="str">
            <v>Ponto para caixa sifonada, inclusive caixa sifonada pvc 150x150x50mm com grelha em pvc</v>
          </cell>
          <cell r="C448" t="str">
            <v>pt</v>
          </cell>
          <cell r="D448">
            <v>159.07</v>
          </cell>
        </row>
        <row r="449">
          <cell r="A449" t="str">
            <v>'140708</v>
          </cell>
          <cell r="B449" t="str">
            <v>Ponto para ralo sifonado, inclusive ralo sifonado 100 x 40 mm c/ grelha em pvc</v>
          </cell>
          <cell r="C449" t="str">
            <v>pt</v>
          </cell>
          <cell r="D449">
            <v>79.16</v>
          </cell>
        </row>
        <row r="450">
          <cell r="A450" t="str">
            <v>'140709</v>
          </cell>
          <cell r="B450" t="str">
            <v>Ponto para ralo seco, inclusive ralo pvc 10 cm com grelha em pvc</v>
          </cell>
          <cell r="C450" t="str">
            <v>pt</v>
          </cell>
          <cell r="D450">
            <v>81.66</v>
          </cell>
        </row>
        <row r="451">
          <cell r="A451" t="str">
            <v>'140710</v>
          </cell>
          <cell r="B451" t="str">
            <v>Ponto para caixa sifonada, inclusive caixa sifonada pvc 150x150x50mm com grelha em aço inox</v>
          </cell>
          <cell r="C451" t="str">
            <v>und</v>
          </cell>
          <cell r="D451">
            <v>202.13</v>
          </cell>
        </row>
        <row r="452">
          <cell r="A452" t="str">
            <v>'140711</v>
          </cell>
          <cell r="B452" t="str">
            <v>Ponto para ralo sifonado, inclusive ralo sifonado 100 x 40 mm c/ grelha em açõ inox</v>
          </cell>
          <cell r="C452" t="str">
            <v>und</v>
          </cell>
          <cell r="D452">
            <v>91.23</v>
          </cell>
        </row>
        <row r="453">
          <cell r="A453" t="str">
            <v>'140712</v>
          </cell>
          <cell r="B453" t="str">
            <v>Ponto de válvula de descarga, inclusive válvula e acabamento anti-vandalismo cromado referência Docol, Fabrimar e Deca</v>
          </cell>
          <cell r="C453" t="str">
            <v>und</v>
          </cell>
          <cell r="D453">
            <v>710.37</v>
          </cell>
        </row>
        <row r="454">
          <cell r="A454" t="str">
            <v>'140713</v>
          </cell>
          <cell r="B454" t="str">
            <v>Ponto de válvula de descarga, inclusive válvula de descarga de 50mm (1 1/2"), com acabamento para válvula de descarga Benefit, marca de referência Docol ou equivalente Mod. 00184906</v>
          </cell>
          <cell r="C454" t="str">
            <v>und</v>
          </cell>
          <cell r="D454">
            <v>1199.33</v>
          </cell>
        </row>
        <row r="455">
          <cell r="A455" t="str">
            <v>'140714</v>
          </cell>
          <cell r="B455" t="str">
            <v>Ponto p/ válvula (mictório) inclusive válvula com acabamento marca de referência Pressmatic Docol, Mod. 17015106 e tubo de ligação p/mictório antivandalismo Pressmatic Mod. 00132606 marca de ref. Docol ou equivalente</v>
          </cell>
          <cell r="C455" t="str">
            <v>und</v>
          </cell>
          <cell r="D455">
            <v>1208.58</v>
          </cell>
        </row>
        <row r="456">
          <cell r="A456" t="str">
            <v>'1409</v>
          </cell>
          <cell r="B456" t="str">
            <v>TUBULAÇÃO DE LIGAÇÃO DE CAIXAS</v>
          </cell>
          <cell r="C456">
            <v>0</v>
          </cell>
          <cell r="D456">
            <v>0</v>
          </cell>
        </row>
        <row r="457">
          <cell r="A457" t="str">
            <v>'140901</v>
          </cell>
          <cell r="B457" t="str">
            <v>Tubos de concreto simples C1, diâmetro 200 mm, com rejuntamento de argamassa de cimento, cal hidratada e areia no traço 1:2:6, incluindo escavação e berço, conf. normas e especificações.</v>
          </cell>
          <cell r="C457" t="str">
            <v>m</v>
          </cell>
          <cell r="D457">
            <v>103.16</v>
          </cell>
        </row>
        <row r="458">
          <cell r="A458" t="str">
            <v>'140902</v>
          </cell>
          <cell r="B458" t="str">
            <v>Tubos de concreto simples C1, diâmetro 300 mm, com rejuntamento de argamassa de cimento, cal hidratada e areia no traço 1:2:6, incluindo escavação e berço, conforme normas e especificações.</v>
          </cell>
          <cell r="C458" t="str">
            <v>m</v>
          </cell>
          <cell r="D458">
            <v>130.06</v>
          </cell>
        </row>
        <row r="459">
          <cell r="A459" t="str">
            <v>'140903</v>
          </cell>
          <cell r="B459" t="str">
            <v>Tubo PVC rígido para esgoto no diâmetro de 100mm incluindo escavação e aterro com areia</v>
          </cell>
          <cell r="C459" t="str">
            <v>m</v>
          </cell>
          <cell r="D459">
            <v>56.88</v>
          </cell>
        </row>
        <row r="460">
          <cell r="A460" t="str">
            <v>'140904</v>
          </cell>
          <cell r="B460" t="str">
            <v>Tubo PVC rígido para esgoto no diâmetro de 150mm incluindo escavação e aterro com areia</v>
          </cell>
          <cell r="C460" t="str">
            <v>m</v>
          </cell>
          <cell r="D460">
            <v>93.5</v>
          </cell>
        </row>
        <row r="461">
          <cell r="A461" t="str">
            <v>'140905</v>
          </cell>
          <cell r="B461" t="str">
            <v>Tubo PVC rígido para esgoto no diâmetro de 200mm incluindo escavação e aterro com areia</v>
          </cell>
          <cell r="C461" t="str">
            <v>m</v>
          </cell>
          <cell r="D461">
            <v>153.77000000000001</v>
          </cell>
        </row>
        <row r="462">
          <cell r="A462" t="str">
            <v>'140906</v>
          </cell>
          <cell r="B462" t="str">
            <v>Tubo PVC rígido para esgoto no diâmetro de 75 mm incluindo escavação e aterro com areia</v>
          </cell>
          <cell r="C462" t="str">
            <v>m</v>
          </cell>
          <cell r="D462">
            <v>53.17</v>
          </cell>
        </row>
        <row r="463">
          <cell r="A463" t="str">
            <v>'1411</v>
          </cell>
          <cell r="B463" t="str">
            <v>CAIXAS EMPREGANDO ARGAMASSA DE CIMENTO, CAL E AREIA</v>
          </cell>
          <cell r="C463">
            <v>0</v>
          </cell>
          <cell r="D463">
            <v>0</v>
          </cell>
        </row>
        <row r="464">
          <cell r="A464" t="str">
            <v>'141101</v>
          </cell>
          <cell r="B464" t="str">
            <v>Caixas de inspeção de alv. blocos concreto 9x19x39cm, dim, 60x60cm e Hmáx = 1m, com tampa de conc. esp. 5cm, lastro de conc. esp. 10cm, revest intern. c/ chapisco e reboco impermeabilizado, incl. escavação, reaterro e enchimento</v>
          </cell>
          <cell r="C464" t="str">
            <v>und</v>
          </cell>
          <cell r="D464">
            <v>475.57</v>
          </cell>
        </row>
        <row r="465">
          <cell r="A465" t="str">
            <v>'141102</v>
          </cell>
          <cell r="B465" t="str">
            <v>Caixa de areia de alvenaria de blocos de concreto 9x19x39cm, dim. 60x60cm e Hmáx=1m, c/ tampa em concreto esp. 5cm, lastro concreto esp. 10cm, revestida intern. c/ chapisco e reboco impermeabilizante, incl. escavação e reaterro</v>
          </cell>
          <cell r="C465" t="str">
            <v>und</v>
          </cell>
          <cell r="D465">
            <v>468.96</v>
          </cell>
        </row>
        <row r="466">
          <cell r="A466" t="str">
            <v>'141103</v>
          </cell>
          <cell r="B466" t="str">
            <v>Caixa sifonada especial de alv. bloco conc.9x19x39cm, dim 60x60cm e Hmáx=1m, c/ tampa em concreto esp.5cm, lastro conc.esp.10cm, revest. intern. c/chap. e reb. impermeab. escav, reaterro e curva curta c/ visita e plug em pvc 100mm</v>
          </cell>
          <cell r="C466" t="str">
            <v>und</v>
          </cell>
          <cell r="D466">
            <v>548.41</v>
          </cell>
        </row>
        <row r="467">
          <cell r="A467" t="str">
            <v>'141104</v>
          </cell>
          <cell r="B467" t="str">
            <v>Caixa de gordura de alv. bloco concreto 9x19x39cm, dim.60x60cm e Hmáx=1m, com tampa em concreto esp.5cm, lastro concreto esp.10cm, revestida intern. c/ chapisco e reboco impermeab, escavação, reaterro e parede interna em concreto</v>
          </cell>
          <cell r="C467" t="str">
            <v>und</v>
          </cell>
          <cell r="D467">
            <v>512.87</v>
          </cell>
        </row>
        <row r="468">
          <cell r="A468" t="str">
            <v>'141105</v>
          </cell>
          <cell r="B468" t="str">
            <v>Caixa retentora de matéria sólida de alv. bloco conc.9x19x39cm, dim 60x60cm e Hmáx=1m, c/ tampa conc. esp.5cm, lastro conc. esp.10cm, revest. internamente c/ chap, reb. impermeab., escavação, reaterro e parede int. em concreto</v>
          </cell>
          <cell r="C468" t="str">
            <v>und</v>
          </cell>
          <cell r="D468">
            <v>506.05</v>
          </cell>
        </row>
        <row r="469">
          <cell r="A469" t="str">
            <v>'141106</v>
          </cell>
          <cell r="B469" t="str">
            <v>Caixas de inspeção de alv. blocos concreto 9x19x39cm, dim.100x60cm e Hmáx = 1m, com tampa de conc. esp. 5cm, lastro de conc. esp. 10cm, revest intern. c/ chapisco e reboco impermeabilizado, incl. escavação, reaterro e enchimento</v>
          </cell>
          <cell r="C469" t="str">
            <v>und</v>
          </cell>
          <cell r="D469">
            <v>684.26</v>
          </cell>
        </row>
        <row r="470">
          <cell r="A470" t="str">
            <v>'141107</v>
          </cell>
          <cell r="B470" t="str">
            <v>Caixa de gordura simples de alv. bloco concr.9x19x39cm, dim.80x60cm e Hmáx=1m, com tampa em concr.esp.5cm, lastro concr.esp.10cm, revestida intern. c/ chapisco e reboco impermeab, escavação, reaterro e parede interna em concr.</v>
          </cell>
          <cell r="C470" t="str">
            <v>und</v>
          </cell>
          <cell r="D470">
            <v>678.27</v>
          </cell>
        </row>
        <row r="471">
          <cell r="A471" t="str">
            <v>'141108</v>
          </cell>
          <cell r="B471" t="str">
            <v>Caixa de gordura especial de alv. bloco concr. 9x19x39cm, dim.60x60cm e Hmáx=1m, com tampa em concr.esp.5cm, lastro concr.esp.10cm, revestida intern. c/ chapisco e reboco impermeab, escavação, reaterro e parede interna em concr.</v>
          </cell>
          <cell r="C471" t="str">
            <v>und</v>
          </cell>
          <cell r="D471">
            <v>979.38</v>
          </cell>
        </row>
        <row r="472">
          <cell r="A472" t="str">
            <v>'141109</v>
          </cell>
          <cell r="B472" t="str">
            <v>Grelha largura 20 cm de ferro redondo de 1/2" a cada 3 cm, contorno com barra de ferro de 3/4" x 1/8" e caixilho de cantoneira de 1" x 3/16"</v>
          </cell>
          <cell r="C472" t="str">
            <v>m</v>
          </cell>
          <cell r="D472">
            <v>238.41</v>
          </cell>
        </row>
        <row r="473">
          <cell r="A473" t="str">
            <v>'141110</v>
          </cell>
          <cell r="B473" t="str">
            <v>Caixa de inspeção em alv. bloco concreto 9x19x39cm, dim. 60x60cm e Hmáx=1m, c/ tampa de ferro fundido 40x40cm, lastro de concreto esp.10cm, revest. interno c/ chapisco e reboco impermeabiliz, incl. escavação, reaterro e enchimento</v>
          </cell>
          <cell r="C473" t="str">
            <v>und</v>
          </cell>
          <cell r="D473">
            <v>635.83000000000004</v>
          </cell>
        </row>
        <row r="474">
          <cell r="A474" t="str">
            <v>'141111</v>
          </cell>
          <cell r="B474" t="str">
            <v>Caixa de areia em alv. de bloco de concreto 9x19x39, dim. 60x60cm e Hmáx=1m, c/ tampa em ferro fundido, lastro de concreto esp. 10cm, revest. int. c/ chapisco e reboco impermeabilizado, incl. escavação e reaterro</v>
          </cell>
          <cell r="C474" t="str">
            <v>und</v>
          </cell>
          <cell r="D474">
            <v>629.23</v>
          </cell>
        </row>
        <row r="475">
          <cell r="A475" t="str">
            <v>'141112</v>
          </cell>
          <cell r="B475" t="str">
            <v>Caixa sifonada especial em alv. bloco concr. 9x19x39cm, dim. 60x60cm e Hmáx=1m. c/ tampa em ferro fundido, lastro conc. esp.10cm, revest. int. c/ chap. e reboco imperm., incl. esc, reaterro e curva curta c/ visita e plug pvc 100mm</v>
          </cell>
          <cell r="C475" t="str">
            <v>und</v>
          </cell>
          <cell r="D475">
            <v>708.66</v>
          </cell>
        </row>
        <row r="476">
          <cell r="A476" t="str">
            <v>'141113</v>
          </cell>
          <cell r="B476" t="str">
            <v>Caixa de gordura em alv. bloco 9x19x39cm, dim. 60x60cm e Hmáx=1.0m, c/ tampa de ferro fundido, lastro concr. esp. 10cm, revest. intern. c/ chapisco e reboco impermeab., escavação, reaterro e parede int. em concreto</v>
          </cell>
          <cell r="C476" t="str">
            <v>und</v>
          </cell>
          <cell r="D476">
            <v>673.14</v>
          </cell>
        </row>
        <row r="477">
          <cell r="A477" t="str">
            <v>'141114</v>
          </cell>
          <cell r="B477" t="str">
            <v>Caixa retentora de mat. sólida em alv. bloco conc.9x19x39cm, dim.60x60cm e Hmáx=1m, c/ tampa de ferro fund., lastro conc. esp.10cm, revest. int. c/ chap. e reb. impermeab., esc. reaterro e parede int. em concreto</v>
          </cell>
          <cell r="C477" t="str">
            <v>und</v>
          </cell>
          <cell r="D477">
            <v>651.17999999999995</v>
          </cell>
        </row>
        <row r="478">
          <cell r="A478" t="str">
            <v>'1412</v>
          </cell>
          <cell r="B478" t="str">
            <v>REDE DE ÁGUA FRIA - TUBOS METÁLICOS</v>
          </cell>
          <cell r="C478">
            <v>0</v>
          </cell>
          <cell r="D478">
            <v>0</v>
          </cell>
        </row>
        <row r="479">
          <cell r="A479" t="str">
            <v>'141210</v>
          </cell>
          <cell r="B479" t="str">
            <v>Tubo de aço galvanizado, inclusive conexões, diâm. 15mm (1/2")</v>
          </cell>
          <cell r="C479" t="str">
            <v>m</v>
          </cell>
          <cell r="D479">
            <v>62.95</v>
          </cell>
        </row>
        <row r="480">
          <cell r="A480" t="str">
            <v>'141211</v>
          </cell>
          <cell r="B480" t="str">
            <v>Tubo de aço galvanizado, inclusive conexões, diâm. 20mm (3/4")</v>
          </cell>
          <cell r="C480" t="str">
            <v>m</v>
          </cell>
          <cell r="D480">
            <v>74.16</v>
          </cell>
        </row>
        <row r="481">
          <cell r="A481" t="str">
            <v>'141212</v>
          </cell>
          <cell r="B481" t="str">
            <v>Tubo de aço galvanizado, inclusive conexões, diâm. 25mm (1")</v>
          </cell>
          <cell r="C481" t="str">
            <v>m</v>
          </cell>
          <cell r="D481">
            <v>100.49</v>
          </cell>
        </row>
        <row r="482">
          <cell r="A482" t="str">
            <v>'141213</v>
          </cell>
          <cell r="B482" t="str">
            <v>Tubo de aço galvanizado, inclusive conexões, diâm. 32mm (11/4")</v>
          </cell>
          <cell r="C482" t="str">
            <v>m</v>
          </cell>
          <cell r="D482">
            <v>121.71</v>
          </cell>
        </row>
        <row r="483">
          <cell r="A483" t="str">
            <v>'141214</v>
          </cell>
          <cell r="B483" t="str">
            <v>Tubo de aço galvanizado, inclusive conexões, diâm. 40mm (11/2")</v>
          </cell>
          <cell r="C483" t="str">
            <v>m</v>
          </cell>
          <cell r="D483">
            <v>143</v>
          </cell>
        </row>
        <row r="484">
          <cell r="A484" t="str">
            <v>'141215</v>
          </cell>
          <cell r="B484" t="str">
            <v>Tubo de aço galvanizado, inclusive conexões, diâm. 50mm (2")</v>
          </cell>
          <cell r="C484" t="str">
            <v>m</v>
          </cell>
          <cell r="D484">
            <v>175.65</v>
          </cell>
        </row>
        <row r="485">
          <cell r="A485" t="str">
            <v>'141216</v>
          </cell>
          <cell r="B485" t="str">
            <v>Tubo de aço galvanizado, inclusive conexões, diâm. 65mm (21/2")</v>
          </cell>
          <cell r="C485" t="str">
            <v>m</v>
          </cell>
          <cell r="D485">
            <v>239.23</v>
          </cell>
        </row>
        <row r="486">
          <cell r="A486" t="str">
            <v>'141217</v>
          </cell>
          <cell r="B486" t="str">
            <v>Tubo de aço galvanizado, inclusive conexões, diâm. 80mm (3")</v>
          </cell>
          <cell r="C486" t="str">
            <v>m</v>
          </cell>
          <cell r="D486">
            <v>255.43</v>
          </cell>
        </row>
        <row r="487">
          <cell r="A487" t="str">
            <v>'141218</v>
          </cell>
          <cell r="B487" t="str">
            <v>Tubo de aço galvanizado, inclusive conexões, diâm. 100mm(4")</v>
          </cell>
          <cell r="C487" t="str">
            <v>m</v>
          </cell>
          <cell r="D487">
            <v>358.62</v>
          </cell>
        </row>
        <row r="488">
          <cell r="A488" t="str">
            <v>'1414</v>
          </cell>
          <cell r="B488" t="str">
            <v>REDE DE ÁGUA FRIA - TUBOS SOLDÁVEIS DE PVC</v>
          </cell>
          <cell r="C488">
            <v>0</v>
          </cell>
          <cell r="D488">
            <v>0</v>
          </cell>
        </row>
        <row r="489">
          <cell r="A489" t="str">
            <v>'141409</v>
          </cell>
          <cell r="B489" t="str">
            <v>Tubo de PVC rígido soldável marrom, diâm. 20mm (1/2"), inclusive conexões</v>
          </cell>
          <cell r="C489" t="str">
            <v>m</v>
          </cell>
          <cell r="D489">
            <v>19.510000000000002</v>
          </cell>
        </row>
        <row r="490">
          <cell r="A490" t="str">
            <v>'141410</v>
          </cell>
          <cell r="B490" t="str">
            <v>Tubo de PVC rígido soldável marrom, diâm. 25mm (3/4"), inclusive conexões</v>
          </cell>
          <cell r="C490" t="str">
            <v>m</v>
          </cell>
          <cell r="D490">
            <v>23.5</v>
          </cell>
        </row>
        <row r="491">
          <cell r="A491" t="str">
            <v>'141411</v>
          </cell>
          <cell r="B491" t="str">
            <v>Tubo de PVC rigido soldável marrom, diâm. 32mm (1"), inclusive conexões</v>
          </cell>
          <cell r="C491" t="str">
            <v>m</v>
          </cell>
          <cell r="D491">
            <v>33.51</v>
          </cell>
        </row>
        <row r="492">
          <cell r="A492" t="str">
            <v>'141412</v>
          </cell>
          <cell r="B492" t="str">
            <v>Tubo de PVC rígido soldável marrom, diâm. 40mm (11/4"), inclusive conexões</v>
          </cell>
          <cell r="C492" t="str">
            <v>m</v>
          </cell>
          <cell r="D492">
            <v>46.37</v>
          </cell>
        </row>
        <row r="493">
          <cell r="A493" t="str">
            <v>'141413</v>
          </cell>
          <cell r="B493" t="str">
            <v>Tubo de PVC rígido soldável marrom, diâm. 50mm (11/2"), inclusive conexões</v>
          </cell>
          <cell r="C493" t="str">
            <v>m</v>
          </cell>
          <cell r="D493">
            <v>53.03</v>
          </cell>
        </row>
        <row r="494">
          <cell r="A494" t="str">
            <v>'141414</v>
          </cell>
          <cell r="B494" t="str">
            <v>Tubo de PVC rígido soldável marrom, diâm. 60mm (2"), inclusive conexões</v>
          </cell>
          <cell r="C494" t="str">
            <v>m</v>
          </cell>
          <cell r="D494">
            <v>77.650000000000006</v>
          </cell>
        </row>
        <row r="495">
          <cell r="A495" t="str">
            <v>'141415</v>
          </cell>
          <cell r="B495" t="str">
            <v>Tubo de PVC rígido soldável marrom, diâm. 75mm (21/2"), inclusive conexões</v>
          </cell>
          <cell r="C495" t="str">
            <v>m</v>
          </cell>
          <cell r="D495">
            <v>111.1</v>
          </cell>
        </row>
        <row r="496">
          <cell r="A496" t="str">
            <v>'141416</v>
          </cell>
          <cell r="B496" t="str">
            <v>Tubo de PVC rígido soldável marrom, diâm. 85mm (3"), inclusive conexões</v>
          </cell>
          <cell r="C496" t="str">
            <v>m</v>
          </cell>
          <cell r="D496">
            <v>134.52000000000001</v>
          </cell>
        </row>
        <row r="497">
          <cell r="A497" t="str">
            <v>'1415</v>
          </cell>
          <cell r="B497" t="str">
            <v>REDE DE ÁGUA FRIA - CONEXÕES SOLDÁVEIS DE PVC</v>
          </cell>
          <cell r="C497">
            <v>0</v>
          </cell>
          <cell r="D497">
            <v>0</v>
          </cell>
        </row>
        <row r="498">
          <cell r="A498" t="str">
            <v>'141522</v>
          </cell>
          <cell r="B498" t="str">
            <v>Adaptador de PVC soldável com flanges livres para caixa d'água, diâmetro 25mm (3/4")</v>
          </cell>
          <cell r="C498" t="str">
            <v>und</v>
          </cell>
          <cell r="D498">
            <v>18.78</v>
          </cell>
        </row>
        <row r="499">
          <cell r="A499" t="str">
            <v>'141524</v>
          </cell>
          <cell r="B499" t="str">
            <v>Adaptador de PVC soldável com flanges livres para caixa d'água, diâmetro 40mm (1 1/4")</v>
          </cell>
          <cell r="C499" t="str">
            <v>und</v>
          </cell>
          <cell r="D499">
            <v>32.26</v>
          </cell>
        </row>
        <row r="500">
          <cell r="A500" t="str">
            <v>'141525</v>
          </cell>
          <cell r="B500" t="str">
            <v>Adaptador de PVC soldável com flanges livres para caixa d'água, diâmetro 50mm (1 1/2")</v>
          </cell>
          <cell r="C500" t="str">
            <v>und</v>
          </cell>
          <cell r="D500">
            <v>38.83</v>
          </cell>
        </row>
        <row r="501">
          <cell r="A501" t="str">
            <v>'141526</v>
          </cell>
          <cell r="B501" t="str">
            <v>Adaptador de PVC soldável com flanges livres para caixa d'água, diâmetro 60mm (2")</v>
          </cell>
          <cell r="C501" t="str">
            <v>und</v>
          </cell>
          <cell r="D501">
            <v>60.91</v>
          </cell>
        </row>
        <row r="502">
          <cell r="A502" t="str">
            <v>'141527</v>
          </cell>
          <cell r="B502" t="str">
            <v>Adaptador de PVC soldável com flanges livres para caixa d'água, diâmetro 75mm (2 1/2")</v>
          </cell>
          <cell r="C502" t="str">
            <v>und</v>
          </cell>
          <cell r="D502">
            <v>258.92</v>
          </cell>
        </row>
        <row r="503">
          <cell r="A503" t="str">
            <v>'141529</v>
          </cell>
          <cell r="B503" t="str">
            <v>Adaptador de PVC soldável para registro, diâmetro 32mm x 1"</v>
          </cell>
          <cell r="C503" t="str">
            <v>und</v>
          </cell>
          <cell r="D503">
            <v>8.16</v>
          </cell>
        </row>
        <row r="504">
          <cell r="A504" t="str">
            <v>'1419</v>
          </cell>
          <cell r="B504" t="str">
            <v>REDE DE ESGOTO - TUBOS DE PVC</v>
          </cell>
          <cell r="C504">
            <v>0</v>
          </cell>
          <cell r="D504">
            <v>0</v>
          </cell>
        </row>
        <row r="505">
          <cell r="A505" t="str">
            <v>'141906</v>
          </cell>
          <cell r="B505" t="str">
            <v>Tubo de PVC rígido soldável branco, para esgoto, diâmetro 40mm (1 1/2"), inclusive conexões</v>
          </cell>
          <cell r="C505" t="str">
            <v>m</v>
          </cell>
          <cell r="D505">
            <v>32.979999999999997</v>
          </cell>
        </row>
        <row r="506">
          <cell r="A506" t="str">
            <v>'141907</v>
          </cell>
          <cell r="B506" t="str">
            <v>Tubo de PVC rígido soldável branco, para esgoto, diâmetro 50mm (2"), inclusive conexões</v>
          </cell>
          <cell r="C506" t="str">
            <v>m</v>
          </cell>
          <cell r="D506">
            <v>43.39</v>
          </cell>
        </row>
        <row r="507">
          <cell r="A507" t="str">
            <v>'141908</v>
          </cell>
          <cell r="B507" t="str">
            <v>Tubo de PVC rígido soldável branco, para esgoto, diâmetro 75mm (3"), inclusive conexões</v>
          </cell>
          <cell r="C507" t="str">
            <v>m</v>
          </cell>
          <cell r="D507">
            <v>62.83</v>
          </cell>
        </row>
        <row r="508">
          <cell r="A508" t="str">
            <v>'141909</v>
          </cell>
          <cell r="B508" t="str">
            <v>Tubo de PVC rígido soldável branco, para esgoto, diâmetro 100mm (4"), inclusive conexões</v>
          </cell>
          <cell r="C508" t="str">
            <v>m</v>
          </cell>
          <cell r="D508">
            <v>69.3</v>
          </cell>
        </row>
        <row r="509">
          <cell r="A509" t="str">
            <v>'141910</v>
          </cell>
          <cell r="B509" t="str">
            <v>Tubo de PVC rígido soldável branco, para esgoto, diâmetro 150mm (6"), inclusive conexões</v>
          </cell>
          <cell r="C509" t="str">
            <v>m</v>
          </cell>
          <cell r="D509">
            <v>106.54</v>
          </cell>
        </row>
        <row r="510">
          <cell r="A510" t="str">
            <v>'1421</v>
          </cell>
          <cell r="B510" t="str">
            <v>CAIXAS DE PVC / EQUIPAMENTOS</v>
          </cell>
          <cell r="C510">
            <v>0</v>
          </cell>
          <cell r="D510">
            <v>0</v>
          </cell>
        </row>
        <row r="511">
          <cell r="A511" t="str">
            <v>'142103</v>
          </cell>
          <cell r="B511" t="str">
            <v>Reparo para válvula de descarga, completo</v>
          </cell>
          <cell r="C511" t="str">
            <v>und</v>
          </cell>
          <cell r="D511">
            <v>71.7</v>
          </cell>
        </row>
        <row r="512">
          <cell r="A512" t="str">
            <v>'142104</v>
          </cell>
          <cell r="B512" t="str">
            <v>Sifão em PVC para pia de cozinha ou lavatório 1x11/2"</v>
          </cell>
          <cell r="C512" t="str">
            <v>und</v>
          </cell>
          <cell r="D512">
            <v>33.159999999999997</v>
          </cell>
        </row>
        <row r="513">
          <cell r="A513" t="str">
            <v>'142106</v>
          </cell>
          <cell r="B513" t="str">
            <v>Sifão em PVC para tanque 2"</v>
          </cell>
          <cell r="C513" t="str">
            <v>und</v>
          </cell>
          <cell r="D513">
            <v>33.28</v>
          </cell>
        </row>
        <row r="514">
          <cell r="A514" t="str">
            <v>'142107</v>
          </cell>
          <cell r="B514" t="str">
            <v>Ralo sifonado em PVC 100x100mm, com grelha PVC</v>
          </cell>
          <cell r="C514" t="str">
            <v>und</v>
          </cell>
          <cell r="D514">
            <v>54.37</v>
          </cell>
        </row>
        <row r="515">
          <cell r="A515" t="str">
            <v>'142109</v>
          </cell>
          <cell r="B515" t="str">
            <v>Ralo seco em PVC 100x100mm, com grelha em PVC</v>
          </cell>
          <cell r="C515" t="str">
            <v>und</v>
          </cell>
          <cell r="D515">
            <v>51.77</v>
          </cell>
        </row>
        <row r="516">
          <cell r="A516" t="str">
            <v>'142111</v>
          </cell>
          <cell r="B516" t="str">
            <v>Caixa sifonada em PVC, diâm. 150mm, com grelha e porta grelha quadrados, em aço inox</v>
          </cell>
          <cell r="C516" t="str">
            <v>und</v>
          </cell>
          <cell r="D516">
            <v>122.24</v>
          </cell>
        </row>
        <row r="517">
          <cell r="A517" t="str">
            <v>'142112</v>
          </cell>
          <cell r="B517" t="str">
            <v>Caixa seca em PVC, diâm. 100mm, com grelha e porta grelha quadrados, em aço inox</v>
          </cell>
          <cell r="C517" t="str">
            <v>und</v>
          </cell>
          <cell r="D517">
            <v>62.51</v>
          </cell>
        </row>
        <row r="518">
          <cell r="A518" t="str">
            <v>'142114</v>
          </cell>
          <cell r="B518" t="str">
            <v>Tampa para caixa sifonada, em PVC, de 150x150mm</v>
          </cell>
          <cell r="C518" t="str">
            <v>und</v>
          </cell>
          <cell r="D518">
            <v>14.68</v>
          </cell>
        </row>
        <row r="519">
          <cell r="A519" t="str">
            <v>'142115</v>
          </cell>
          <cell r="B519" t="str">
            <v>Tampa para caixa sifonada, em aço inox, de 150x150mm</v>
          </cell>
          <cell r="C519" t="str">
            <v>und</v>
          </cell>
          <cell r="D519">
            <v>46.12</v>
          </cell>
        </row>
        <row r="520">
          <cell r="A520" t="str">
            <v>'142116</v>
          </cell>
          <cell r="B520" t="str">
            <v>Tampa para ralo, em PVC, de 100x100mm</v>
          </cell>
          <cell r="C520" t="str">
            <v>und</v>
          </cell>
          <cell r="D520">
            <v>9.1999999999999993</v>
          </cell>
        </row>
        <row r="521">
          <cell r="A521" t="str">
            <v>'142117</v>
          </cell>
          <cell r="B521" t="str">
            <v>Tampa para ralo, em aço inox, de 100x100mm</v>
          </cell>
          <cell r="C521" t="str">
            <v>und</v>
          </cell>
          <cell r="D521">
            <v>29.85</v>
          </cell>
        </row>
        <row r="522">
          <cell r="A522" t="str">
            <v>'142118</v>
          </cell>
          <cell r="B522" t="str">
            <v>Engate flexível de PVC para lavatório</v>
          </cell>
          <cell r="C522" t="str">
            <v>und</v>
          </cell>
          <cell r="D522">
            <v>15.07</v>
          </cell>
        </row>
        <row r="523">
          <cell r="A523" t="str">
            <v>'142119</v>
          </cell>
          <cell r="B523" t="str">
            <v>Torneira de bóia de PVC, diâm. 3/4" (20mm)</v>
          </cell>
          <cell r="C523" t="str">
            <v>und</v>
          </cell>
          <cell r="D523">
            <v>83.49</v>
          </cell>
        </row>
        <row r="524">
          <cell r="A524" t="str">
            <v>'142120</v>
          </cell>
          <cell r="B524" t="str">
            <v>Torneira de bóia de PVC, diâm. 1" (25mm)</v>
          </cell>
          <cell r="C524" t="str">
            <v>und</v>
          </cell>
          <cell r="D524">
            <v>103.54</v>
          </cell>
        </row>
        <row r="525">
          <cell r="A525" t="str">
            <v>'142121</v>
          </cell>
          <cell r="B525" t="str">
            <v>Torneira de bóia de PVC, diâm. 11/4" (32mm)</v>
          </cell>
          <cell r="C525" t="str">
            <v>und</v>
          </cell>
          <cell r="D525">
            <v>197.4</v>
          </cell>
        </row>
        <row r="526">
          <cell r="A526" t="str">
            <v>'142122</v>
          </cell>
          <cell r="B526" t="str">
            <v>Automático de bóia, duas funções 25A</v>
          </cell>
          <cell r="C526" t="str">
            <v>und</v>
          </cell>
          <cell r="D526">
            <v>95.03</v>
          </cell>
        </row>
        <row r="527">
          <cell r="A527" t="str">
            <v>'142123</v>
          </cell>
          <cell r="B527" t="str">
            <v>Adaptador de PVC com flanges livres para caixa d'água de 20mmx1/2"</v>
          </cell>
          <cell r="C527" t="str">
            <v>und</v>
          </cell>
          <cell r="D527">
            <v>17.170000000000002</v>
          </cell>
        </row>
        <row r="528">
          <cell r="A528" t="str">
            <v>'142124</v>
          </cell>
          <cell r="B528" t="str">
            <v>Adaptador de PVC com flanges livres para caixa d'água de 25mmx3/4"</v>
          </cell>
          <cell r="C528" t="str">
            <v>und</v>
          </cell>
          <cell r="D528">
            <v>18.78</v>
          </cell>
        </row>
        <row r="529">
          <cell r="A529" t="str">
            <v>'142125</v>
          </cell>
          <cell r="B529" t="str">
            <v>Adaptador de PVC com flanges livres para caixa d'água de 32mmx1"</v>
          </cell>
          <cell r="C529" t="str">
            <v>und</v>
          </cell>
          <cell r="D529">
            <v>24.9</v>
          </cell>
        </row>
        <row r="530">
          <cell r="A530" t="str">
            <v>'1422</v>
          </cell>
          <cell r="B530" t="str">
            <v>ABERTURA E FECHAMENTO DE RASGOS (inclusive preparo e aplicação de argamassa)</v>
          </cell>
          <cell r="C530">
            <v>0</v>
          </cell>
          <cell r="D530">
            <v>0</v>
          </cell>
        </row>
        <row r="531">
          <cell r="A531" t="str">
            <v>'142201</v>
          </cell>
          <cell r="B531" t="str">
            <v>Abertura e fechamento de rasgos em alvenaria, para passagem de tubulações, diâm. 1/2" a 1"</v>
          </cell>
          <cell r="C531" t="str">
            <v>m</v>
          </cell>
          <cell r="D531">
            <v>10.27</v>
          </cell>
        </row>
        <row r="532">
          <cell r="A532" t="str">
            <v>'142202</v>
          </cell>
          <cell r="B532" t="str">
            <v>Abertura e fechamento de rasgos em alvenaria, para passagem de tubulações, diâm. 11/4" a 2"</v>
          </cell>
          <cell r="C532" t="str">
            <v>m</v>
          </cell>
          <cell r="D532">
            <v>15.38</v>
          </cell>
        </row>
        <row r="533">
          <cell r="A533" t="str">
            <v>'142203</v>
          </cell>
          <cell r="B533" t="str">
            <v>Abertura e fechamento de rasgos em alvenaria, para passagem de tubulações, diâm. 21/2 a 4"</v>
          </cell>
          <cell r="C533" t="str">
            <v>m</v>
          </cell>
          <cell r="D533">
            <v>23.16</v>
          </cell>
        </row>
        <row r="534">
          <cell r="A534" t="str">
            <v>'142204</v>
          </cell>
          <cell r="B534" t="str">
            <v>Abertura e fechamento de rasgos em concreto, para passagem de tubulações, diâm. 1/2" a 1"</v>
          </cell>
          <cell r="C534" t="str">
            <v>m</v>
          </cell>
          <cell r="D534">
            <v>19.59</v>
          </cell>
        </row>
        <row r="535">
          <cell r="A535" t="str">
            <v>'142205</v>
          </cell>
          <cell r="B535" t="str">
            <v>Abertura e fechamento de rasgos em concreto, para passagem de tubulações, diâm. 11/4" a 2"</v>
          </cell>
          <cell r="C535" t="str">
            <v>m</v>
          </cell>
          <cell r="D535">
            <v>29.84</v>
          </cell>
        </row>
        <row r="536">
          <cell r="A536" t="str">
            <v>'142206</v>
          </cell>
          <cell r="B536" t="str">
            <v>Abertura e fechamento de rasgos em concreto, para passagem de tubulações, diâm. 2 1/2"a 4"</v>
          </cell>
          <cell r="C536" t="str">
            <v>m</v>
          </cell>
          <cell r="D536">
            <v>43.42</v>
          </cell>
        </row>
        <row r="537">
          <cell r="A537" t="str">
            <v>'1423</v>
          </cell>
          <cell r="B537" t="str">
            <v>REVISÕES E REPAROS</v>
          </cell>
          <cell r="C537">
            <v>0</v>
          </cell>
          <cell r="D537">
            <v>0</v>
          </cell>
        </row>
        <row r="538">
          <cell r="A538" t="str">
            <v>'142301</v>
          </cell>
          <cell r="B538" t="str">
            <v>Revisões e reparos em torneiras e registros</v>
          </cell>
          <cell r="C538" t="str">
            <v>und</v>
          </cell>
          <cell r="D538">
            <v>17.63</v>
          </cell>
        </row>
        <row r="539">
          <cell r="A539" t="str">
            <v>'142302</v>
          </cell>
          <cell r="B539" t="str">
            <v>Revisões e reparos em caixas de descarga</v>
          </cell>
          <cell r="C539" t="str">
            <v>und</v>
          </cell>
          <cell r="D539">
            <v>24.68</v>
          </cell>
        </row>
        <row r="540">
          <cell r="A540" t="str">
            <v>'142303</v>
          </cell>
          <cell r="B540" t="str">
            <v>Revisões e reparos em torneiras de bóia</v>
          </cell>
          <cell r="C540" t="str">
            <v>und</v>
          </cell>
          <cell r="D540">
            <v>17.63</v>
          </cell>
        </row>
        <row r="541">
          <cell r="A541" t="str">
            <v>'142304</v>
          </cell>
          <cell r="B541" t="str">
            <v>Fornecimento de durepox para reparos (250g)</v>
          </cell>
          <cell r="C541" t="str">
            <v>und</v>
          </cell>
          <cell r="D541">
            <v>20.75</v>
          </cell>
        </row>
        <row r="542">
          <cell r="A542" t="str">
            <v>'15</v>
          </cell>
          <cell r="B542" t="str">
            <v>INSTALAÇÕES ELÉTRICAS</v>
          </cell>
          <cell r="C542">
            <v>0</v>
          </cell>
          <cell r="D542">
            <v>0</v>
          </cell>
        </row>
        <row r="543">
          <cell r="A543" t="str">
            <v>'1501</v>
          </cell>
          <cell r="B543" t="str">
            <v>PADRÃO DE ENTRADA</v>
          </cell>
          <cell r="C543">
            <v>0</v>
          </cell>
          <cell r="D543">
            <v>0</v>
          </cell>
        </row>
        <row r="544">
          <cell r="A544" t="str">
            <v>'150122</v>
          </cell>
          <cell r="B544" t="str">
            <v>Mureta de medição utilizando arg. cimento, cal e areia, dimensões 1100x2000x200mm, com pilares e cintas, revestido com chapisco e reboco, inclusive pintura emassamento e pintura acrílica a três demãos, exclusive cobertura</v>
          </cell>
          <cell r="C544" t="str">
            <v>und</v>
          </cell>
          <cell r="D544">
            <v>1292.81</v>
          </cell>
        </row>
        <row r="545">
          <cell r="A545" t="str">
            <v>'150123</v>
          </cell>
          <cell r="B545" t="str">
            <v>Mureta de medição utilizando arg. cimento, cal e areia, dimensões 1500x2200x400mm, revestido com chapisco e reboco, inclusive pintura emassamento, pintura acrílica a três demãos e cobertura em telha cerâmica</v>
          </cell>
          <cell r="C545" t="str">
            <v>und</v>
          </cell>
          <cell r="D545">
            <v>2347.0300000000002</v>
          </cell>
        </row>
        <row r="546">
          <cell r="A546" t="str">
            <v>'1503</v>
          </cell>
          <cell r="B546" t="str">
            <v>QUADRO DE DISTRIBUIÇÃO</v>
          </cell>
          <cell r="C546">
            <v>0</v>
          </cell>
          <cell r="D546">
            <v>0</v>
          </cell>
        </row>
        <row r="547">
          <cell r="A547" t="str">
            <v>'150302</v>
          </cell>
          <cell r="B547" t="str">
            <v>Quadro de distribuição em PVC para 06 circuitos, inclusive 4 disjuntores monopolares de 15A</v>
          </cell>
          <cell r="C547" t="str">
            <v>und</v>
          </cell>
          <cell r="D547">
            <v>377.08</v>
          </cell>
        </row>
        <row r="548">
          <cell r="A548" t="str">
            <v>'150306</v>
          </cell>
          <cell r="B548" t="str">
            <v>Quadro de distribuição de energia em PVC, de embutir, com 12 divisões modulares com barramento</v>
          </cell>
          <cell r="C548" t="str">
            <v>und</v>
          </cell>
          <cell r="D548">
            <v>338.51</v>
          </cell>
        </row>
        <row r="549">
          <cell r="A549" t="str">
            <v>'150307</v>
          </cell>
          <cell r="B549" t="str">
            <v>Quadro de distribuição de energia, de embutir, com 18 divisões modulares, com barramento</v>
          </cell>
          <cell r="C549" t="str">
            <v>und</v>
          </cell>
          <cell r="D549">
            <v>627.26</v>
          </cell>
        </row>
        <row r="550">
          <cell r="A550" t="str">
            <v>'150308</v>
          </cell>
          <cell r="B550" t="str">
            <v>Quadro de distribuição de energia, de embutir, com 24 divisões modulares, com barramento</v>
          </cell>
          <cell r="C550" t="str">
            <v>und</v>
          </cell>
          <cell r="D550">
            <v>675.2</v>
          </cell>
        </row>
        <row r="551">
          <cell r="A551" t="str">
            <v>'150309</v>
          </cell>
          <cell r="B551" t="str">
            <v>Quadro de distribuição de energia, de embutir, com 32 divisões modulares, com barramento</v>
          </cell>
          <cell r="C551" t="str">
            <v>und</v>
          </cell>
          <cell r="D551">
            <v>805.83</v>
          </cell>
        </row>
        <row r="552">
          <cell r="A552" t="str">
            <v>'150310</v>
          </cell>
          <cell r="B552" t="str">
            <v>Caixa de distribuição 20x20x15 cm</v>
          </cell>
          <cell r="C552" t="str">
            <v>und</v>
          </cell>
          <cell r="D552">
            <v>75.47</v>
          </cell>
        </row>
        <row r="553">
          <cell r="A553" t="str">
            <v>'150311</v>
          </cell>
          <cell r="B553" t="str">
            <v>Quadro de distribuição de energia, de embutir, com 12 divisões modulares, sem barramento</v>
          </cell>
          <cell r="C553" t="str">
            <v>und</v>
          </cell>
          <cell r="D553">
            <v>142.53</v>
          </cell>
        </row>
        <row r="554">
          <cell r="A554" t="str">
            <v>'150312</v>
          </cell>
          <cell r="B554" t="str">
            <v>Quadro de distribuição de energia, de embutir, com 3 divisões modulares, sem barramento</v>
          </cell>
          <cell r="C554" t="str">
            <v>und</v>
          </cell>
          <cell r="D554">
            <v>98.09</v>
          </cell>
        </row>
        <row r="555">
          <cell r="A555" t="str">
            <v>'150313</v>
          </cell>
          <cell r="B555" t="str">
            <v>Quadro de distribuição de energia, de embutir, com 6 divisões modulares, com barramento trifásico 100A</v>
          </cell>
          <cell r="C555" t="str">
            <v>und</v>
          </cell>
          <cell r="D555">
            <v>188.66</v>
          </cell>
        </row>
        <row r="556">
          <cell r="A556" t="str">
            <v>'150315</v>
          </cell>
          <cell r="B556" t="str">
            <v>Quadro distrib. energia, embutido ou semi embutido, capac. p/ 34 disj. DIN, c/barram trif. 150A barra. neutro e terra, fab. em chapa de aço 12 USG com porta, espelho, trinco com fechad ch yale, Ref. QDETG II-34DIN-CEMAR ou equiv.</v>
          </cell>
          <cell r="C556" t="str">
            <v>und</v>
          </cell>
          <cell r="D556">
            <v>1226.7</v>
          </cell>
        </row>
        <row r="557">
          <cell r="A557" t="str">
            <v>'150316</v>
          </cell>
          <cell r="B557" t="str">
            <v>Quadro distrib. energia, embutido ou semi embutido, capac. p/ 44 disj. DIN, c/barram trif. 150A barra. neutro e terra, fab. em chapa de aço 12 USG com porta, espelho, trinco com fechad ch yale, Ref. QDETG II-44DIN-CEMAR ou equiv.</v>
          </cell>
          <cell r="C557" t="str">
            <v>und</v>
          </cell>
          <cell r="D557">
            <v>1727.75</v>
          </cell>
        </row>
        <row r="558">
          <cell r="A558" t="str">
            <v>'150317</v>
          </cell>
          <cell r="B558" t="str">
            <v>Quadro distrib. energia, embutido ou semi embutido, capac. p/ 56 disj. DIN, c/barram trif. 225A barra. neutro e terra, fab. em chapa de aço 12 USG com porta, espelho, trinco com fechad ch</v>
          </cell>
          <cell r="C558" t="str">
            <v>und</v>
          </cell>
          <cell r="D558">
            <v>1926.07</v>
          </cell>
        </row>
        <row r="559">
          <cell r="A559" t="str">
            <v>'1506</v>
          </cell>
          <cell r="B559" t="str">
            <v>CAIXAS DE PASSAGEM</v>
          </cell>
          <cell r="C559">
            <v>0</v>
          </cell>
          <cell r="D559">
            <v>0</v>
          </cell>
        </row>
        <row r="560">
          <cell r="A560" t="str">
            <v>'150609</v>
          </cell>
          <cell r="B560" t="str">
            <v>Caixa para medidor polifásico carga até 41000W inclusive caixa para disjuntor polifásico até 100A</v>
          </cell>
          <cell r="C560" t="str">
            <v>und</v>
          </cell>
          <cell r="D560">
            <v>220.3</v>
          </cell>
        </row>
        <row r="561">
          <cell r="A561" t="str">
            <v>'150610</v>
          </cell>
          <cell r="B561" t="str">
            <v>Caixa de aterramento de concreto simples, nas dimensões de 30x30x25cm, com revest. int. em chapisco e reboco, tampa de concreto esp.5cm e lastro de brita esp. 5 cm, incl. haste 5/8"x2400mm</v>
          </cell>
          <cell r="C561" t="str">
            <v>und</v>
          </cell>
          <cell r="D561">
            <v>313.99</v>
          </cell>
        </row>
        <row r="562">
          <cell r="A562" t="str">
            <v>'150612</v>
          </cell>
          <cell r="B562" t="str">
            <v>Caixa de passagem 100x100x80mm, chapa 18, com tampa parafusada</v>
          </cell>
          <cell r="C562" t="str">
            <v>und</v>
          </cell>
          <cell r="D562">
            <v>52.14</v>
          </cell>
        </row>
        <row r="563">
          <cell r="A563" t="str">
            <v>'150614</v>
          </cell>
          <cell r="B563" t="str">
            <v>Caixa de passagem de alvenaria de blocos de concreto 9x19x39cm, dimensões de 30x30x50cm, com revestimento interno em chapisco e reboco, tampa de concreto esp.5cm e lastro de brita 5 cm</v>
          </cell>
          <cell r="C563" t="str">
            <v>und</v>
          </cell>
          <cell r="D563">
            <v>120.01</v>
          </cell>
        </row>
        <row r="564">
          <cell r="A564" t="str">
            <v>'150615</v>
          </cell>
          <cell r="B564" t="str">
            <v>Caixa de passagem de alvenaria de blocos de concreto 9x19x39cm, dimensões de 40x40x50cm, com revestimento interno em chapisco e reboco, tampa de concreto esp.5cm e lastro de brita 5 cm</v>
          </cell>
          <cell r="C564" t="str">
            <v>und</v>
          </cell>
          <cell r="D564">
            <v>154.16999999999999</v>
          </cell>
        </row>
        <row r="565">
          <cell r="A565" t="str">
            <v>'150616</v>
          </cell>
          <cell r="B565" t="str">
            <v>Caixa de passagem de alvenaria de blocos de concreto 9x19x39cm, dimensões de 50x50x50cm, com revestimento interno em chapisco e reboco, tampa de concreto esp.5cm e lastro de brita 5 cm</v>
          </cell>
          <cell r="C565" t="str">
            <v>und</v>
          </cell>
          <cell r="D565">
            <v>214.73</v>
          </cell>
        </row>
        <row r="566">
          <cell r="A566" t="str">
            <v>'150626</v>
          </cell>
          <cell r="B566" t="str">
            <v>Conjunto caixa termoplástica para Medidor Padrão ESCELSA Monofáfico com tampa transparente em policarbonato P-980-009 inclusive caixa para disjuntor monof P-940-003 Padrão Escelsa</v>
          </cell>
          <cell r="C566" t="str">
            <v>und</v>
          </cell>
          <cell r="D566">
            <v>119.55</v>
          </cell>
        </row>
        <row r="567">
          <cell r="A567" t="str">
            <v>'150628</v>
          </cell>
          <cell r="B567" t="str">
            <v>Caixa de embutir marca de referência Tigreflex, 4x2"</v>
          </cell>
          <cell r="C567" t="str">
            <v>und</v>
          </cell>
          <cell r="D567">
            <v>8.61</v>
          </cell>
        </row>
        <row r="568">
          <cell r="A568" t="str">
            <v>'150629</v>
          </cell>
          <cell r="B568" t="str">
            <v>Caixa de embutir marca de referência Tigreflex, 4x4"</v>
          </cell>
          <cell r="C568" t="str">
            <v>und</v>
          </cell>
          <cell r="D568">
            <v>12.68</v>
          </cell>
        </row>
        <row r="569">
          <cell r="A569" t="str">
            <v>'150632</v>
          </cell>
          <cell r="B569" t="str">
            <v>Caixa de passagem 150x150x80mm, chapa 18, com tampa parafusada</v>
          </cell>
          <cell r="C569" t="str">
            <v>und</v>
          </cell>
          <cell r="D569">
            <v>70.98</v>
          </cell>
        </row>
        <row r="570">
          <cell r="A570" t="str">
            <v>'150633</v>
          </cell>
          <cell r="B570" t="str">
            <v>Caixa de passagem 200x200x100mm, chapa 18, com tampa parafusada</v>
          </cell>
          <cell r="C570" t="str">
            <v>und</v>
          </cell>
          <cell r="D570">
            <v>101.13</v>
          </cell>
        </row>
        <row r="571">
          <cell r="A571" t="str">
            <v>'150634</v>
          </cell>
          <cell r="B571" t="str">
            <v>Caixa de passagem 300x300x120mm, chapa 18, com tampa parafusada</v>
          </cell>
          <cell r="C571" t="str">
            <v>und</v>
          </cell>
          <cell r="D571">
            <v>155.41</v>
          </cell>
        </row>
        <row r="572">
          <cell r="A572" t="str">
            <v>'150635</v>
          </cell>
          <cell r="B572" t="str">
            <v>Caixa de passagem 400x400x120mm, chapa 18, com tampa parafusada</v>
          </cell>
          <cell r="C572" t="str">
            <v>und</v>
          </cell>
          <cell r="D572">
            <v>185.01</v>
          </cell>
        </row>
        <row r="573">
          <cell r="A573" t="str">
            <v>'150636</v>
          </cell>
          <cell r="B573" t="str">
            <v>Caixa sextavada em PVC de 3x3x1 1/2", marca de referência Tigreflex</v>
          </cell>
          <cell r="C573" t="str">
            <v>und</v>
          </cell>
          <cell r="D573">
            <v>10.1</v>
          </cell>
        </row>
        <row r="574">
          <cell r="A574" t="str">
            <v>'1507</v>
          </cell>
          <cell r="B574" t="str">
            <v>ENVELOPAMENTO DE ELETRODUTOS</v>
          </cell>
          <cell r="C574">
            <v>0</v>
          </cell>
          <cell r="D574">
            <v>0</v>
          </cell>
        </row>
        <row r="575">
          <cell r="A575" t="str">
            <v>'150701</v>
          </cell>
          <cell r="B575" t="str">
            <v>Envelopamento de concreto simples com consumo mínimo de cimento de 250kg/m3, inclusive escavação para profundidade mínima do eletroduto de 50 cm, de 25 x 25 cm, para 1 eletroduto</v>
          </cell>
          <cell r="C575" t="str">
            <v>m</v>
          </cell>
          <cell r="D575">
            <v>46.85</v>
          </cell>
        </row>
        <row r="576">
          <cell r="A576" t="str">
            <v>'150702</v>
          </cell>
          <cell r="B576" t="str">
            <v>Envelopamento de concreto simples com consumo mínimo de cimento de 250kg/m3, inclusive escavação para profundidade mínima do eletroduto de 50 cm, de 25 x 30 cm, para 2 eletrodutos</v>
          </cell>
          <cell r="C576" t="str">
            <v>m</v>
          </cell>
          <cell r="D576">
            <v>56.22</v>
          </cell>
        </row>
        <row r="577">
          <cell r="A577" t="str">
            <v>'150703</v>
          </cell>
          <cell r="B577" t="str">
            <v>Envelopamento de concreto simples com consumo mínimo de cimento de 250kg/m3, inclusive escavação para profundidade mínima do eletroduto de 50cm, de 60 x 30 cm, para 3 eletrodutos</v>
          </cell>
          <cell r="C577" t="str">
            <v>m</v>
          </cell>
          <cell r="D577">
            <v>146.44999999999999</v>
          </cell>
        </row>
        <row r="578">
          <cell r="A578" t="str">
            <v>'150704</v>
          </cell>
          <cell r="B578" t="str">
            <v>Envelopamento de concreto simples com consumo mínimo de cimento de 250kg/m3, inclusive escavação para profundidade mínima do eletroduto de 50cm, de 45 x 45 cm, para 3 eletrodutos</v>
          </cell>
          <cell r="C578" t="str">
            <v>m</v>
          </cell>
          <cell r="D578">
            <v>157.22999999999999</v>
          </cell>
        </row>
        <row r="579">
          <cell r="A579" t="str">
            <v>'1508</v>
          </cell>
          <cell r="B579" t="str">
            <v>INSTALAÇÕES APARENTES</v>
          </cell>
          <cell r="C579">
            <v>0</v>
          </cell>
          <cell r="D579">
            <v>0</v>
          </cell>
        </row>
        <row r="580">
          <cell r="A580" t="str">
            <v>'150801</v>
          </cell>
          <cell r="B580" t="str">
            <v>Eletroduto aparente de PVC rígido roscável diâmetro 3/4", inclusive abraçadeira de fixação</v>
          </cell>
          <cell r="C580" t="str">
            <v>m</v>
          </cell>
          <cell r="D580">
            <v>16.29</v>
          </cell>
        </row>
        <row r="581">
          <cell r="A581" t="str">
            <v>'150802</v>
          </cell>
          <cell r="B581" t="str">
            <v>Caixa de ligação de alumínio silício, tipo CONDULETES,sem rosca, no formato B, inclusive tampa com vedação, diâmetro 3/4"</v>
          </cell>
          <cell r="C581" t="str">
            <v>und</v>
          </cell>
          <cell r="D581">
            <v>21.61</v>
          </cell>
        </row>
        <row r="582">
          <cell r="A582" t="str">
            <v>'150803</v>
          </cell>
          <cell r="B582" t="str">
            <v>Caixa de ligação de alumínio silício, tipo CONDULETES, sem rosca, no formato T, inclusive tampa com vedação, diâmetro 3/4"</v>
          </cell>
          <cell r="C582" t="str">
            <v>und</v>
          </cell>
          <cell r="D582">
            <v>25.25</v>
          </cell>
        </row>
        <row r="583">
          <cell r="A583" t="str">
            <v>'150804</v>
          </cell>
          <cell r="B583" t="str">
            <v>Caixa de ligação de alumínio silício, tipo CONDULETES, sem rosca, no formato LR, inclusive tampa com vedação, diâmetro 3/4"</v>
          </cell>
          <cell r="C583" t="str">
            <v>und</v>
          </cell>
          <cell r="D583">
            <v>23.28</v>
          </cell>
        </row>
        <row r="584">
          <cell r="A584" t="str">
            <v>'150805</v>
          </cell>
          <cell r="B584" t="str">
            <v>Caixa de ligação de alumínio silício, tipo CONDULETES, sem rosca, no formato X, inclusive tampa com vedação, diâmetro 3/4"</v>
          </cell>
          <cell r="C584" t="str">
            <v>und</v>
          </cell>
          <cell r="D584">
            <v>25.22</v>
          </cell>
        </row>
        <row r="585">
          <cell r="A585" t="str">
            <v>'150806</v>
          </cell>
          <cell r="B585" t="str">
            <v>Eletroduto aparente de PVC rígido roscável diâmetro 1", inclusive abraçadeira de fixação</v>
          </cell>
          <cell r="C585" t="str">
            <v>m</v>
          </cell>
          <cell r="D585">
            <v>26.27</v>
          </cell>
        </row>
        <row r="586">
          <cell r="A586" t="str">
            <v>'150807</v>
          </cell>
          <cell r="B586" t="str">
            <v>Canaleta sistema X da Pial ou equivalente, inclusive conexões</v>
          </cell>
          <cell r="C586" t="str">
            <v>m</v>
          </cell>
          <cell r="D586">
            <v>13.24</v>
          </cell>
        </row>
        <row r="587">
          <cell r="A587" t="str">
            <v>'150835</v>
          </cell>
          <cell r="B587" t="str">
            <v>Eletrocalha perfurada em chapa de aço galvanizado nº16, 150x50mm, sem tampa</v>
          </cell>
          <cell r="C587" t="str">
            <v>m</v>
          </cell>
          <cell r="D587">
            <v>91.55</v>
          </cell>
        </row>
        <row r="588">
          <cell r="A588" t="str">
            <v>'150836</v>
          </cell>
          <cell r="B588" t="str">
            <v>Eletrocalha perfurada em chapa de aço galvanizado nº16, 200x100mm, sem tampa</v>
          </cell>
          <cell r="C588" t="str">
            <v>m</v>
          </cell>
          <cell r="D588">
            <v>136.11000000000001</v>
          </cell>
        </row>
        <row r="589">
          <cell r="A589" t="str">
            <v>'150837</v>
          </cell>
          <cell r="B589" t="str">
            <v>Eletrocalha perfurada em chapa de aço galvanizado nº16, 300x100mm, sem tampa</v>
          </cell>
          <cell r="C589" t="str">
            <v>m</v>
          </cell>
          <cell r="D589">
            <v>176.92</v>
          </cell>
        </row>
        <row r="590">
          <cell r="A590" t="str">
            <v>'150838</v>
          </cell>
          <cell r="B590" t="str">
            <v>Eletrocalha perfurada em chapa de aço galvanizado nº16, 400x100mm, sem tampa</v>
          </cell>
          <cell r="C590" t="str">
            <v>m</v>
          </cell>
          <cell r="D590">
            <v>207.92</v>
          </cell>
        </row>
        <row r="591">
          <cell r="A591" t="str">
            <v>'150843</v>
          </cell>
          <cell r="B591" t="str">
            <v>Redução concêntrica para eletrocalha perfurada, tipo "U", 200x150mm, aba 100</v>
          </cell>
          <cell r="C591" t="str">
            <v>und</v>
          </cell>
          <cell r="D591">
            <v>78.599999999999994</v>
          </cell>
        </row>
        <row r="592">
          <cell r="A592" t="str">
            <v>'150844</v>
          </cell>
          <cell r="B592" t="str">
            <v>Redução concêntrica para eletrocalha perfurada, tipo "U", 300x150mm, aba 100</v>
          </cell>
          <cell r="C592" t="str">
            <v>und</v>
          </cell>
          <cell r="D592">
            <v>100.48</v>
          </cell>
        </row>
        <row r="593">
          <cell r="A593" t="str">
            <v>'150845</v>
          </cell>
          <cell r="B593" t="str">
            <v>Redução concêntrica para eletrocalha perfurada, tipo "U", 400x150mm, aba 100</v>
          </cell>
          <cell r="C593" t="str">
            <v>und</v>
          </cell>
          <cell r="D593">
            <v>121.44</v>
          </cell>
        </row>
        <row r="594">
          <cell r="A594" t="str">
            <v>'150850</v>
          </cell>
          <cell r="B594" t="str">
            <v>Saída horizontal para eletroduto de 3/4"</v>
          </cell>
          <cell r="C594" t="str">
            <v>und</v>
          </cell>
          <cell r="D594">
            <v>10.06</v>
          </cell>
        </row>
        <row r="595">
          <cell r="A595" t="str">
            <v>'150851</v>
          </cell>
          <cell r="B595" t="str">
            <v>Saída horizontal para eletroduto de 1"</v>
          </cell>
          <cell r="C595" t="str">
            <v>und</v>
          </cell>
          <cell r="D595">
            <v>10.47</v>
          </cell>
        </row>
        <row r="596">
          <cell r="A596" t="str">
            <v>'150852</v>
          </cell>
          <cell r="B596" t="str">
            <v>Saída horizontal para eletroduto de 2"</v>
          </cell>
          <cell r="C596" t="str">
            <v>und</v>
          </cell>
          <cell r="D596">
            <v>12.63</v>
          </cell>
        </row>
        <row r="597">
          <cell r="A597" t="str">
            <v>'150860</v>
          </cell>
          <cell r="B597" t="str">
            <v>Tampa de encaixe para eletrocalha em chapa de aço galvanizada 18, dim. 150mm</v>
          </cell>
          <cell r="C597" t="str">
            <v>und</v>
          </cell>
          <cell r="D597">
            <v>47.8</v>
          </cell>
        </row>
        <row r="598">
          <cell r="A598" t="str">
            <v>'150861</v>
          </cell>
          <cell r="B598" t="str">
            <v>Tampa de encaixe para eletrocalha em chapa de aço galvanizada 18, dim. 200mm</v>
          </cell>
          <cell r="C598" t="str">
            <v>und</v>
          </cell>
          <cell r="D598">
            <v>60.79</v>
          </cell>
        </row>
        <row r="599">
          <cell r="A599" t="str">
            <v>'150862</v>
          </cell>
          <cell r="B599" t="str">
            <v>Tampa de encaixe para eletrocalha em chapa de aço galvanizada 18, dim. 300mm</v>
          </cell>
          <cell r="C599" t="str">
            <v>und</v>
          </cell>
          <cell r="D599">
            <v>84.32</v>
          </cell>
        </row>
        <row r="600">
          <cell r="A600" t="str">
            <v>'150863</v>
          </cell>
          <cell r="B600" t="str">
            <v>Tampa de encaixe para eletrocalha em chapa de aço galvanizada 18, dim. 400mm</v>
          </cell>
          <cell r="C600" t="str">
            <v>und</v>
          </cell>
          <cell r="D600">
            <v>108.29</v>
          </cell>
        </row>
        <row r="601">
          <cell r="A601" t="str">
            <v>'150866</v>
          </cell>
          <cell r="B601" t="str">
            <v>Junção simples para eletrocalha metálica 200x100mm, galvanizada, ref. Mega MG 2760 ou equivalente</v>
          </cell>
          <cell r="C601" t="str">
            <v>und</v>
          </cell>
          <cell r="D601">
            <v>14.41</v>
          </cell>
        </row>
        <row r="602">
          <cell r="A602" t="str">
            <v>'150867</v>
          </cell>
          <cell r="B602" t="str">
            <v>Junção simples para eletrocalha metálica 300x100mm, galvanizada, ref. Mega MG 2760 ou equivalente</v>
          </cell>
          <cell r="C602" t="str">
            <v>und</v>
          </cell>
          <cell r="D602">
            <v>17.309999999999999</v>
          </cell>
        </row>
        <row r="603">
          <cell r="A603" t="str">
            <v>'150870</v>
          </cell>
          <cell r="B603" t="str">
            <v>TÊ horizontal 90º para eletrocalha metálica 200x100mm, galvanizada, ref. MEGA MG 2570 ou equivalente</v>
          </cell>
          <cell r="C603" t="str">
            <v>und</v>
          </cell>
          <cell r="D603">
            <v>146.32</v>
          </cell>
        </row>
        <row r="604">
          <cell r="A604" t="str">
            <v>'150871</v>
          </cell>
          <cell r="B604" t="str">
            <v>TÊ horizontal 90º para eletrocalha metálica 300x100mm, galvanizada, ref. MEGA MG 2570 ou equivalente</v>
          </cell>
          <cell r="C604" t="str">
            <v>und</v>
          </cell>
          <cell r="D604">
            <v>193.75</v>
          </cell>
        </row>
        <row r="605">
          <cell r="A605" t="str">
            <v>'150875</v>
          </cell>
          <cell r="B605" t="str">
            <v>Curva horizontal 90º para eletrocalha metálica, 200x100mm, galvanizada, ref. MEGA MG 2510</v>
          </cell>
          <cell r="C605" t="str">
            <v>und</v>
          </cell>
          <cell r="D605">
            <v>116.23</v>
          </cell>
        </row>
        <row r="606">
          <cell r="A606" t="str">
            <v>'150876</v>
          </cell>
          <cell r="B606" t="str">
            <v>Curva horizontal 90º para eletrocalha metálica, 300x100mm, galvanizada, ref. MEGA MG 2510</v>
          </cell>
          <cell r="C606" t="str">
            <v>und</v>
          </cell>
          <cell r="D606">
            <v>168.46</v>
          </cell>
        </row>
        <row r="607">
          <cell r="A607" t="str">
            <v>'150880</v>
          </cell>
          <cell r="B607" t="str">
            <v>Suporte de fixação de eletroduto no teto, através de fita metálica perfurada (Walsiwa) ou equiv (1,30m), cursor (1 und), h=60cm, suporte "Y" (1 und), parafuso e bucha S8 (1 und)</v>
          </cell>
          <cell r="C607" t="str">
            <v>und</v>
          </cell>
          <cell r="D607">
            <v>22.54</v>
          </cell>
        </row>
        <row r="608">
          <cell r="A608" t="str">
            <v>'150881</v>
          </cell>
          <cell r="B608" t="str">
            <v>Suporte de fixação de eletrocalha de 200x100mm, na parede, através de suporte tipo mão francesa simples (1 und), parafuso e bucha S8 (2und)</v>
          </cell>
          <cell r="C608" t="str">
            <v>und</v>
          </cell>
          <cell r="D608">
            <v>30.69</v>
          </cell>
        </row>
        <row r="609">
          <cell r="A609" t="str">
            <v>'150882</v>
          </cell>
          <cell r="B609" t="str">
            <v>Suporte de fixação de eletrocalha de 300x100mm, na parede, através de suporte tipo mão francesa reforçada (1 und), parafuso e bucha S8 (2 und)</v>
          </cell>
          <cell r="C609" t="str">
            <v>und</v>
          </cell>
          <cell r="D609">
            <v>67.41</v>
          </cell>
        </row>
        <row r="610">
          <cell r="A610" t="str">
            <v>'150883</v>
          </cell>
          <cell r="B610" t="str">
            <v>Suporte de fixação de eletrocalha de 400x100mm, na parede, através de suporte tipo mão francesa reforçada (1 und), parafuso e bucha S8 (2 und)</v>
          </cell>
          <cell r="C610" t="str">
            <v>und</v>
          </cell>
          <cell r="D610">
            <v>76.88</v>
          </cell>
        </row>
        <row r="611">
          <cell r="A611" t="str">
            <v>'150884</v>
          </cell>
          <cell r="B611" t="str">
            <v>Suporte de fixação de eletrocalha de 200x100mm, no teto, através de gancho vertical (1 und), porca sextavada e arruela 1/4" (4 und), vergalhão rosca total 1/4" (h=60cm), cantoneira ZZ (1 und) e parafuso e bucha S8 (2 und)</v>
          </cell>
          <cell r="C611" t="str">
            <v>und</v>
          </cell>
          <cell r="D611">
            <v>41.44</v>
          </cell>
        </row>
        <row r="612">
          <cell r="A612" t="str">
            <v>'150885</v>
          </cell>
          <cell r="B612" t="str">
            <v>Suporte de fixação de eletrocalha de 300x100mm, no teto, através de suporte angular (1 und), porca sextavada e arruela 1/4' (4 und) , vergalhão com rosca total 1/4" (h=60cm), cantoneira ZZ (2 und) e parafuso e bucha S8 (2 und)</v>
          </cell>
          <cell r="C612" t="str">
            <v>und</v>
          </cell>
          <cell r="D612">
            <v>56.19</v>
          </cell>
        </row>
        <row r="613">
          <cell r="A613" t="str">
            <v>'150886</v>
          </cell>
          <cell r="B613" t="str">
            <v>Suporte de fixação de eletrocalha de 400x100mm, no teto, através de suporte angular (1 und), porca sextavada e arruela 1/4' (4 und), vergalhão rosca total 1/4" (h=60cm), cantoneira ZZ (2 und) e parafuso e bucha S8 (2 und)</v>
          </cell>
          <cell r="C613" t="str">
            <v>und</v>
          </cell>
          <cell r="D613">
            <v>60.77</v>
          </cell>
        </row>
        <row r="614">
          <cell r="A614" t="str">
            <v>'1509</v>
          </cell>
          <cell r="B614" t="str">
            <v>COMPOSIÇÕES INTERMEDIÁRIAS P/ ELETRICA</v>
          </cell>
          <cell r="C614">
            <v>0</v>
          </cell>
          <cell r="D614">
            <v>0</v>
          </cell>
        </row>
        <row r="615">
          <cell r="A615" t="str">
            <v>'150906</v>
          </cell>
          <cell r="B615" t="str">
            <v>Arame galvanizado 12 BWG (0.048 kg/m)</v>
          </cell>
          <cell r="C615" t="str">
            <v>m</v>
          </cell>
          <cell r="D615">
            <v>1.87</v>
          </cell>
        </row>
        <row r="616">
          <cell r="A616" t="str">
            <v>'150910</v>
          </cell>
          <cell r="B616" t="str">
            <v>Cabeçote de alumínio de 3/4"</v>
          </cell>
          <cell r="C616" t="str">
            <v>und</v>
          </cell>
          <cell r="D616">
            <v>10.81</v>
          </cell>
        </row>
        <row r="617">
          <cell r="A617" t="str">
            <v>'150916</v>
          </cell>
          <cell r="B617" t="str">
            <v>Canaleta sistema X Pial ou equivalente, inclusive conecções, 20x10x2200 mm, cod. 30801</v>
          </cell>
          <cell r="C617" t="str">
            <v>und</v>
          </cell>
          <cell r="D617">
            <v>30.15</v>
          </cell>
        </row>
        <row r="618">
          <cell r="A618" t="str">
            <v>'150918</v>
          </cell>
          <cell r="B618" t="str">
            <v>Fita isolante em rolo de 19mm x 20 m, número 33 Scoth ou equivalente</v>
          </cell>
          <cell r="C618" t="str">
            <v>und</v>
          </cell>
          <cell r="D618">
            <v>28.43</v>
          </cell>
        </row>
        <row r="619">
          <cell r="A619" t="str">
            <v>'150932</v>
          </cell>
          <cell r="B619" t="str">
            <v>Receptáculo (bocal) de louça para lâmpada incandescente</v>
          </cell>
          <cell r="C619" t="str">
            <v>und</v>
          </cell>
          <cell r="D619">
            <v>7.41</v>
          </cell>
        </row>
        <row r="620">
          <cell r="A620" t="str">
            <v>'150934</v>
          </cell>
          <cell r="B620" t="str">
            <v>Lâmpada fluorescente 40 W</v>
          </cell>
          <cell r="C620" t="str">
            <v>und</v>
          </cell>
          <cell r="D620">
            <v>19.489999999999998</v>
          </cell>
        </row>
        <row r="621">
          <cell r="A621" t="str">
            <v>'150937</v>
          </cell>
          <cell r="B621" t="str">
            <v>Arame de aço 14 BWG para guia</v>
          </cell>
          <cell r="C621" t="str">
            <v>m</v>
          </cell>
          <cell r="D621">
            <v>4.04</v>
          </cell>
        </row>
        <row r="622">
          <cell r="A622" t="str">
            <v>'150964</v>
          </cell>
          <cell r="B622" t="str">
            <v>Lâmpada fluorescente de 20W</v>
          </cell>
          <cell r="C622" t="str">
            <v>und</v>
          </cell>
          <cell r="D622">
            <v>19.489999999999998</v>
          </cell>
        </row>
        <row r="623">
          <cell r="A623" t="str">
            <v>'150967</v>
          </cell>
          <cell r="B623" t="str">
            <v>Soquete para lâmpada fluorescente</v>
          </cell>
          <cell r="C623" t="str">
            <v>und</v>
          </cell>
          <cell r="D623">
            <v>6.95</v>
          </cell>
        </row>
        <row r="624">
          <cell r="A624" t="str">
            <v>'1510</v>
          </cell>
          <cell r="B624" t="str">
            <v>CAIXAS DE PASSAGEM EMPREGANDO ARGAMASSA DE CIMENTO, CAL E AREIA</v>
          </cell>
          <cell r="C624">
            <v>0</v>
          </cell>
          <cell r="D624">
            <v>0</v>
          </cell>
        </row>
        <row r="625">
          <cell r="A625" t="str">
            <v>'151001</v>
          </cell>
          <cell r="B625" t="str">
            <v>Caixa de passagem de alvenaria de blocos cerâmicos 10 furos 10x20x20cm dimensões de 25x25x25cm, com revestimento interno em chapisco e reboco, tampa de concreto esp.5cm e lastro de brita 5 cm</v>
          </cell>
          <cell r="C625" t="str">
            <v>und</v>
          </cell>
          <cell r="D625">
            <v>113.72</v>
          </cell>
        </row>
        <row r="626">
          <cell r="A626" t="str">
            <v>'151002</v>
          </cell>
          <cell r="B626" t="str">
            <v>Caixa de passagem de alvenaria de blocos cerâmicos 10 furos 10x20x20cm dimensões de 50x50x50cm, com revestimento interno em chapisco e reboco, tampa de concreto esp.5cm e lastro de brita 5 cm</v>
          </cell>
          <cell r="C626" t="str">
            <v>und</v>
          </cell>
          <cell r="D626">
            <v>258.45</v>
          </cell>
        </row>
        <row r="627">
          <cell r="A627" t="str">
            <v>'151003</v>
          </cell>
          <cell r="B627" t="str">
            <v>Caixa de passagem de alvenaria de blocos cerâmicos 10 furos 10x20x20cm, dimensão de 30x30x30cm, com revestimento interno em chapisco e reboco, tampa de concreto esp. 5cm e lastro de brita 5cm</v>
          </cell>
          <cell r="C627" t="str">
            <v>und</v>
          </cell>
          <cell r="D627">
            <v>113.09</v>
          </cell>
        </row>
        <row r="628">
          <cell r="A628" t="str">
            <v>'151004</v>
          </cell>
          <cell r="B628" t="str">
            <v>@(CANCELADA-UTILIZAR SERVIÇO 151002) - Caixa de passagem de alvenaria de blocos cerâmicos 10 furos 10x20x20cm, dimensão de 50x50x50cm, com revestimento interno em chapisco e reboco, tampa de concreto esp. 5cm e lastro de brita 5cm</v>
          </cell>
          <cell r="C628" t="str">
            <v>und</v>
          </cell>
          <cell r="D628">
            <v>251.42</v>
          </cell>
        </row>
        <row r="629">
          <cell r="A629" t="str">
            <v>'151015</v>
          </cell>
          <cell r="B629" t="str">
            <v>Caixa de inspeção de alvenaria de blocos cerâmicos 10 furos 10x20x20cm dimensões de 30x30x60cm, com revestimento interno em chapisco e reboco, tampa de concreto esp.5cm e lastro de brita 5 cm</v>
          </cell>
          <cell r="C629" t="str">
            <v>und</v>
          </cell>
          <cell r="D629">
            <v>196.36</v>
          </cell>
        </row>
        <row r="630">
          <cell r="A630" t="str">
            <v>'151016</v>
          </cell>
          <cell r="B630" t="str">
            <v>Caixa de passagem de alvenaria de blocos de concreto 9x19x39cm, dimensões de 80x80x80m, com revestimento interno em chapisco e reboco tampa de concreto esp. 5cm e lastro de brita 5cm</v>
          </cell>
          <cell r="C630" t="str">
            <v>und</v>
          </cell>
          <cell r="D630">
            <v>575.22</v>
          </cell>
        </row>
        <row r="631">
          <cell r="A631" t="str">
            <v>'151017</v>
          </cell>
          <cell r="B631" t="str">
            <v>Caixa de passagem de alvenaria de blocos de concreto 9x19x39cm, dimensões de 1.00x1.00x1.00m, com revestimento interno em chapisco e reboco tampa de concreto esp. 5cm e lastro de brita 5cm</v>
          </cell>
          <cell r="C631" t="str">
            <v>und</v>
          </cell>
          <cell r="D631">
            <v>872.18</v>
          </cell>
        </row>
        <row r="632">
          <cell r="A632" t="str">
            <v>'1511</v>
          </cell>
          <cell r="B632" t="str">
            <v>ELETRODUTOS E CONEXÕES</v>
          </cell>
          <cell r="C632">
            <v>0</v>
          </cell>
          <cell r="D632">
            <v>0</v>
          </cell>
        </row>
        <row r="633">
          <cell r="A633" t="str">
            <v>'151125</v>
          </cell>
          <cell r="B633" t="str">
            <v>Eletroduto de PVC rígido roscável, diâm. 1/2" (20mm), inclusive conexões</v>
          </cell>
          <cell r="C633" t="str">
            <v>m</v>
          </cell>
          <cell r="D633">
            <v>14.82</v>
          </cell>
        </row>
        <row r="634">
          <cell r="A634" t="str">
            <v>'151126</v>
          </cell>
          <cell r="B634" t="str">
            <v>Eletroduto de PVC rígido roscável, diâm. 3/4" (25mm), inclusive conexões</v>
          </cell>
          <cell r="C634" t="str">
            <v>m</v>
          </cell>
          <cell r="D634">
            <v>16.149999999999999</v>
          </cell>
        </row>
        <row r="635">
          <cell r="A635" t="str">
            <v>'151127</v>
          </cell>
          <cell r="B635" t="str">
            <v>Eletroduto de PVC rígido roscável, diâm. 1" (32mm), inclusive conexões</v>
          </cell>
          <cell r="C635" t="str">
            <v>m</v>
          </cell>
          <cell r="D635">
            <v>24.24</v>
          </cell>
        </row>
        <row r="636">
          <cell r="A636" t="str">
            <v>'151128</v>
          </cell>
          <cell r="B636" t="str">
            <v>Eletroduto de PVC rígido roscável, diâm. 1 1/4" (40mm), inclusive conexões</v>
          </cell>
          <cell r="C636" t="str">
            <v>m</v>
          </cell>
          <cell r="D636">
            <v>29.95</v>
          </cell>
        </row>
        <row r="637">
          <cell r="A637" t="str">
            <v>'151129</v>
          </cell>
          <cell r="B637" t="str">
            <v>Eletroduto de PVC rígido roscável, diâm. 1 1/2" (50mm), inclusive conexões</v>
          </cell>
          <cell r="C637" t="str">
            <v>m</v>
          </cell>
          <cell r="D637">
            <v>35.74</v>
          </cell>
        </row>
        <row r="638">
          <cell r="A638" t="str">
            <v>'151130</v>
          </cell>
          <cell r="B638" t="str">
            <v>Eletroduto de PVC rígido roscável, diâm. 2" (60mm), inclusive conexões</v>
          </cell>
          <cell r="C638" t="str">
            <v>m</v>
          </cell>
          <cell r="D638">
            <v>44.88</v>
          </cell>
        </row>
        <row r="639">
          <cell r="A639" t="str">
            <v>'151131</v>
          </cell>
          <cell r="B639" t="str">
            <v>Eletroduto de PVC rígido roscável, diâm. 3" (85mm), inclusive conexões</v>
          </cell>
          <cell r="C639" t="str">
            <v>m</v>
          </cell>
          <cell r="D639">
            <v>80.67</v>
          </cell>
        </row>
        <row r="640">
          <cell r="A640" t="str">
            <v>'151132</v>
          </cell>
          <cell r="B640" t="str">
            <v>Eletroduto flexível corrugado 3/4" , marca de referência TIGRE</v>
          </cell>
          <cell r="C640" t="str">
            <v>m</v>
          </cell>
          <cell r="D640">
            <v>8.23</v>
          </cell>
        </row>
        <row r="641">
          <cell r="A641" t="str">
            <v>'151133</v>
          </cell>
          <cell r="B641" t="str">
            <v>Eletroduto flexível corrugado 1", marca de referência TIGRE</v>
          </cell>
          <cell r="C641" t="str">
            <v>m</v>
          </cell>
          <cell r="D641">
            <v>9.68</v>
          </cell>
        </row>
        <row r="642">
          <cell r="A642" t="str">
            <v>'151135</v>
          </cell>
          <cell r="B642" t="str">
            <v>Eletroduto de PVC rígido roscável, diâm. 4" (110mm), inclusive conexões</v>
          </cell>
          <cell r="C642" t="str">
            <v>m</v>
          </cell>
          <cell r="D642">
            <v>120.73</v>
          </cell>
        </row>
        <row r="643">
          <cell r="A643" t="str">
            <v>'151136</v>
          </cell>
          <cell r="B643" t="str">
            <v>Eletroduto de PVC rígido roscável, diâm. 6" (164mm), inclusive conexões</v>
          </cell>
          <cell r="C643" t="str">
            <v>m</v>
          </cell>
          <cell r="D643">
            <v>269.22000000000003</v>
          </cell>
        </row>
        <row r="644">
          <cell r="A644" t="str">
            <v>'151137</v>
          </cell>
          <cell r="B644" t="str">
            <v>Eletroduto PEAD, cor preta, diam. 1.1/2", marca ref. Kanaflex ou equivalente</v>
          </cell>
          <cell r="C644" t="str">
            <v>m</v>
          </cell>
          <cell r="D644">
            <v>21.93</v>
          </cell>
        </row>
        <row r="645">
          <cell r="A645" t="str">
            <v>'151138</v>
          </cell>
          <cell r="B645" t="str">
            <v>Eletroduto PEAD, cor preta, diam. 1.1/4", marca ref. Kanaflex ou equivalente</v>
          </cell>
          <cell r="C645" t="str">
            <v>m</v>
          </cell>
          <cell r="D645">
            <v>18.95</v>
          </cell>
        </row>
        <row r="646">
          <cell r="A646" t="str">
            <v>'151139</v>
          </cell>
          <cell r="B646" t="str">
            <v>Eletroduto PEAD, cor preta, diam. 2", marca ref. Kanaflex ou equivalente</v>
          </cell>
          <cell r="C646" t="str">
            <v>m</v>
          </cell>
          <cell r="D646">
            <v>22.68</v>
          </cell>
        </row>
        <row r="647">
          <cell r="A647" t="str">
            <v>'151140</v>
          </cell>
          <cell r="B647" t="str">
            <v>Eletroduto PEAD, cor preta, diam. 3", marca ref. Kanaflex ou equivalente</v>
          </cell>
          <cell r="C647" t="str">
            <v>m</v>
          </cell>
          <cell r="D647">
            <v>37.14</v>
          </cell>
        </row>
        <row r="648">
          <cell r="A648" t="str">
            <v>'151141</v>
          </cell>
          <cell r="B648" t="str">
            <v>Eletroduto PEAD, cor preta, diam. 4", marca ref. Kanaflex ou equivalente</v>
          </cell>
          <cell r="C648" t="str">
            <v>m</v>
          </cell>
          <cell r="D648">
            <v>50.72</v>
          </cell>
        </row>
        <row r="649">
          <cell r="A649" t="str">
            <v>'151142</v>
          </cell>
          <cell r="B649" t="str">
            <v>Eletroduto PEAD, cor preta, diam. 6", marca ref. Kanaflex ou equivalente</v>
          </cell>
          <cell r="C649" t="str">
            <v>m</v>
          </cell>
          <cell r="D649">
            <v>89.44</v>
          </cell>
        </row>
        <row r="650">
          <cell r="A650" t="str">
            <v>'1513</v>
          </cell>
          <cell r="B650" t="str">
            <v>CHAVES, FUSIVEIS E DISJUNTORES</v>
          </cell>
          <cell r="C650">
            <v>0</v>
          </cell>
          <cell r="D650">
            <v>0</v>
          </cell>
        </row>
        <row r="651">
          <cell r="A651" t="str">
            <v>'151301</v>
          </cell>
          <cell r="B651" t="str">
            <v>Mini-Disjuntor monopolar 16 A, curva C - 5KA 220/127VCA (NBR IEC 60947-2), Ref. Siemens, GE, Schneider ou equivalente</v>
          </cell>
          <cell r="C651" t="str">
            <v>und</v>
          </cell>
          <cell r="D651">
            <v>21.2</v>
          </cell>
        </row>
        <row r="652">
          <cell r="A652" t="str">
            <v>'151302</v>
          </cell>
          <cell r="B652" t="str">
            <v>Mini-Disjuntor monopolar 20 A, curva C - 5KA 220/127VCA (NBR IEC 60947-2), Ref. Siemens, GE, Schneider ou equivalente</v>
          </cell>
          <cell r="C652" t="str">
            <v>und</v>
          </cell>
          <cell r="D652">
            <v>21.2</v>
          </cell>
        </row>
        <row r="653">
          <cell r="A653" t="str">
            <v>'151303</v>
          </cell>
          <cell r="B653" t="str">
            <v>Mini-Disjuntor monopolar 25 A, curva C - 5KA 220/127VCA (NBR IEC 60947-2), Ref. Siemens, GE, Schneider ou equivalente</v>
          </cell>
          <cell r="C653" t="str">
            <v>und</v>
          </cell>
          <cell r="D653">
            <v>21.2</v>
          </cell>
        </row>
        <row r="654">
          <cell r="A654" t="str">
            <v>'151304</v>
          </cell>
          <cell r="B654" t="str">
            <v>Mini-Disjuntor monopolar 32 A, curva C - 5KA 220/127VCA (NBR IEC 60947-2), Ref. Siemens, GE, Schneider ou equivalente</v>
          </cell>
          <cell r="C654" t="str">
            <v>und</v>
          </cell>
          <cell r="D654">
            <v>21.2</v>
          </cell>
        </row>
        <row r="655">
          <cell r="A655" t="str">
            <v>'151305</v>
          </cell>
          <cell r="B655" t="str">
            <v>Mini-Disjuntor monopolar 40 A, curva C - 5KA 220/127VCA (NBR IEC 60947-2), Ref. Siemens, GE, Schneider ou equivalente</v>
          </cell>
          <cell r="C655" t="str">
            <v>und</v>
          </cell>
          <cell r="D655">
            <v>23.62</v>
          </cell>
        </row>
        <row r="656">
          <cell r="A656" t="str">
            <v>'151306</v>
          </cell>
          <cell r="B656" t="str">
            <v>Mini-Disjuntor bipolar 16 A, curva C - 5KA 220/127VCA (NBR IEC 60947-2), Ref. Siemens, GE, Schneider ou equivalente</v>
          </cell>
          <cell r="C656" t="str">
            <v>und</v>
          </cell>
          <cell r="D656">
            <v>58.12</v>
          </cell>
        </row>
        <row r="657">
          <cell r="A657" t="str">
            <v>'151307</v>
          </cell>
          <cell r="B657" t="str">
            <v>Mini-Disjuntor bipolar 20 A, curva C - 5KA 220/127VCA (NBR IEC 60947-2), Ref. Siemens, GE, Schneider ou equivalente</v>
          </cell>
          <cell r="C657" t="str">
            <v>und</v>
          </cell>
          <cell r="D657">
            <v>58.12</v>
          </cell>
        </row>
        <row r="658">
          <cell r="A658" t="str">
            <v>'151308</v>
          </cell>
          <cell r="B658" t="str">
            <v>Mini-Disjuntor bipolar 50 A, curva C - 5KA 220/127VCA (NBR IEC 60947-2), Ref. Siemens, GE, Schneider ou equivalente</v>
          </cell>
          <cell r="C658" t="str">
            <v>und</v>
          </cell>
          <cell r="D658">
            <v>70.37</v>
          </cell>
        </row>
        <row r="659">
          <cell r="A659" t="str">
            <v>'151309</v>
          </cell>
          <cell r="B659" t="str">
            <v>Mini-Disjuntor tripolar 16 A, curva C - 5KA 220/127VCA (NBR IEC 60947-2), Ref. Siemens, GE, Schneider ou equivalente</v>
          </cell>
          <cell r="C659" t="str">
            <v>und</v>
          </cell>
          <cell r="D659">
            <v>80.62</v>
          </cell>
        </row>
        <row r="660">
          <cell r="A660" t="str">
            <v>'151310</v>
          </cell>
          <cell r="B660" t="str">
            <v>Mini-Disjuntor tripolar 40 A, curva C - 5KA 220/127VCA (NBR IEC 60947-2), Ref. Siemens, GE, Schneider ou equivalente</v>
          </cell>
          <cell r="C660" t="str">
            <v>und</v>
          </cell>
          <cell r="D660">
            <v>89.8</v>
          </cell>
        </row>
        <row r="661">
          <cell r="A661" t="str">
            <v>'151311</v>
          </cell>
          <cell r="B661" t="str">
            <v>Mini-Disjuntor tripolar 50 A, curva C - 5KA 220/127VCA (NBR IEC 60947-2), Ref. Siemens, GE, Schneider ou equivalente</v>
          </cell>
          <cell r="C661" t="str">
            <v>und</v>
          </cell>
          <cell r="D661">
            <v>90.09</v>
          </cell>
        </row>
        <row r="662">
          <cell r="A662" t="str">
            <v>'151313</v>
          </cell>
          <cell r="B662" t="str">
            <v>Mini-Disjuntor tripolar 90 A, curva C - 5KA 220/127VCA (NBR IEC 60947-2), Ref. Siemens, GE, Schneider ou equivalente</v>
          </cell>
          <cell r="C662" t="str">
            <v>und</v>
          </cell>
          <cell r="D662">
            <v>172.13</v>
          </cell>
        </row>
        <row r="663">
          <cell r="A663" t="str">
            <v>'151314</v>
          </cell>
          <cell r="B663" t="str">
            <v>Disjuntor Compacto em caixa moldada tripolar 100 A, curva C - 15KA 240VCA (NBR IEC 60947-2), Ref. Siemens, GE, Schneider ou equivalente</v>
          </cell>
          <cell r="C663" t="str">
            <v>und</v>
          </cell>
          <cell r="D663">
            <v>416.56</v>
          </cell>
        </row>
        <row r="664">
          <cell r="A664" t="str">
            <v>'151315</v>
          </cell>
          <cell r="B664" t="str">
            <v>Chave blindada 600V / 160A, com terminais para cabo 70 mm2</v>
          </cell>
          <cell r="C664" t="str">
            <v>und</v>
          </cell>
          <cell r="D664">
            <v>3634.54</v>
          </cell>
        </row>
        <row r="665">
          <cell r="A665" t="str">
            <v>'151316</v>
          </cell>
          <cell r="B665" t="str">
            <v>Mini-Disjuntor tripolar 70 A, curva C - 5KA 220/127VCA (NBR IEC 60947-2), Ref. Siemens, GE, Schneider ou equivalente</v>
          </cell>
          <cell r="C665" t="str">
            <v>und</v>
          </cell>
          <cell r="D665">
            <v>148.07</v>
          </cell>
        </row>
        <row r="666">
          <cell r="A666" t="str">
            <v>'151317</v>
          </cell>
          <cell r="B666" t="str">
            <v>Mini-Disjuntor monopolar 50 A, curva C - 5KA 220/127VCA (NBR IEC 60947-2), Ref. Siemens, GE, Schneider ou equivalente</v>
          </cell>
          <cell r="C666" t="str">
            <v>und</v>
          </cell>
          <cell r="D666">
            <v>23.84</v>
          </cell>
        </row>
        <row r="667">
          <cell r="A667" t="str">
            <v>'151318</v>
          </cell>
          <cell r="B667" t="str">
            <v>Mini-Disjuntor monopolar 63 A, curva C - 5KA 220/127VCA (NBR IEC 60947-2), Ref. Siemens, GE, Schneider ou equivalente</v>
          </cell>
          <cell r="C667" t="str">
            <v>und</v>
          </cell>
          <cell r="D667">
            <v>27.15</v>
          </cell>
        </row>
        <row r="668">
          <cell r="A668" t="str">
            <v>'151319</v>
          </cell>
          <cell r="B668" t="str">
            <v>Mini-Disjuntor monopolar 70 A, curva C - 5KA 220/127VCA (NBR IEC 60947-2), Ref. Siemens, GE, Schneider ou equivalente</v>
          </cell>
          <cell r="C668" t="str">
            <v>und</v>
          </cell>
          <cell r="D668">
            <v>27.15</v>
          </cell>
        </row>
        <row r="669">
          <cell r="A669" t="str">
            <v>'151320</v>
          </cell>
          <cell r="B669" t="str">
            <v>Mini-Disjuntor monopolar 80 A, curva C - 10KA 240VCA (NBR IEC 60947-2), Ref. Siemens, GE, Schneider ou equivalente</v>
          </cell>
          <cell r="C669" t="str">
            <v>und</v>
          </cell>
          <cell r="D669">
            <v>40.98</v>
          </cell>
        </row>
        <row r="670">
          <cell r="A670" t="str">
            <v>'151321</v>
          </cell>
          <cell r="B670" t="str">
            <v>Mini-Disjuntor bipolar 25 A, curva C - 5KA 220/127VCA (NBR IEC 60947-2), Ref. Siemens, GE, Schneider ou equivalente</v>
          </cell>
          <cell r="C670" t="str">
            <v>und</v>
          </cell>
          <cell r="D670">
            <v>58.12</v>
          </cell>
        </row>
        <row r="671">
          <cell r="A671" t="str">
            <v>'151322</v>
          </cell>
          <cell r="B671" t="str">
            <v>Mini-Disjuntor bipolar 32 A, curva C - 5KA 220/127VCA (NBR IEC 60947-2), Ref. Siemens, GE, Schneider ou equivalente</v>
          </cell>
          <cell r="C671" t="str">
            <v>und</v>
          </cell>
          <cell r="D671">
            <v>58.12</v>
          </cell>
        </row>
        <row r="672">
          <cell r="A672" t="str">
            <v>'151323</v>
          </cell>
          <cell r="B672" t="str">
            <v>Mini-Disjuntor bipolar 40 A, curva C - 5KA 220/127VCA (NBR IEC 60947-2), Ref. Siemens, GE, Schneider ou equivalente</v>
          </cell>
          <cell r="C672" t="str">
            <v>und</v>
          </cell>
          <cell r="D672">
            <v>69.47</v>
          </cell>
        </row>
        <row r="673">
          <cell r="A673" t="str">
            <v>'151324</v>
          </cell>
          <cell r="B673" t="str">
            <v>Mini-Disjuntor bipolar 63 A, curva C - 5KA 220/127VCA (NBR IEC 60947-2), Ref. Siemens, GE, Schneider ou equivalente</v>
          </cell>
          <cell r="C673" t="str">
            <v>und</v>
          </cell>
          <cell r="D673">
            <v>90.57</v>
          </cell>
        </row>
        <row r="674">
          <cell r="A674" t="str">
            <v>'151325</v>
          </cell>
          <cell r="B674" t="str">
            <v>Mini-Disjuntor bipolar 70 A, curva C - 5KA 220/127VCA (NBR IEC 60947-2), Ref. Siemens, GE, Schneider ou equivalente</v>
          </cell>
          <cell r="C674" t="str">
            <v>und</v>
          </cell>
          <cell r="D674">
            <v>93.19</v>
          </cell>
        </row>
        <row r="675">
          <cell r="A675" t="str">
            <v>'151326</v>
          </cell>
          <cell r="B675" t="str">
            <v>Mini-Disjuntor bipolar 80 A, curva C - 5KA 240VCA (NBR IEC 60947-2), Ref. Siemens, GE, Schneider ou equivalente</v>
          </cell>
          <cell r="C675" t="str">
            <v>und</v>
          </cell>
          <cell r="D675">
            <v>149.37</v>
          </cell>
        </row>
        <row r="676">
          <cell r="A676" t="str">
            <v>'151327</v>
          </cell>
          <cell r="B676" t="str">
            <v>Mini-Disjuntor tripolar 20 A, curva C - 5KA 220/127VCA (NBR IEC 60947-2), Ref. Siemens, GE, Schneider ou equivalente</v>
          </cell>
          <cell r="C676" t="str">
            <v>und</v>
          </cell>
          <cell r="D676">
            <v>80.62</v>
          </cell>
        </row>
        <row r="677">
          <cell r="A677" t="str">
            <v>'151328</v>
          </cell>
          <cell r="B677" t="str">
            <v>Mini-Disjuntor tripolar 25 A, curva C - 5KA 220/127VCA (NBR IEC 60947-2), Ref. Siemens, GE, Schneider ou equivalente</v>
          </cell>
          <cell r="C677" t="str">
            <v>und</v>
          </cell>
          <cell r="D677">
            <v>80.62</v>
          </cell>
        </row>
        <row r="678">
          <cell r="A678" t="str">
            <v>'151329</v>
          </cell>
          <cell r="B678" t="str">
            <v>Mini-Disjuntor tripolar 32 A, curva C - 5KA 220/127VCA (NBR IEC 60947-2), Ref. Siemens, GE, Schneider ou equivalente</v>
          </cell>
          <cell r="C678" t="str">
            <v>und</v>
          </cell>
          <cell r="D678">
            <v>80.62</v>
          </cell>
        </row>
        <row r="679">
          <cell r="A679" t="str">
            <v>'151330</v>
          </cell>
          <cell r="B679" t="str">
            <v>Mini-Disjuntor tripolar 63 A, curva C - 5KA 220/127VCA (NBR IEC 60947-2), Ref. Siemens, GE, Schneider ou equivalente</v>
          </cell>
          <cell r="C679" t="str">
            <v>und</v>
          </cell>
          <cell r="D679">
            <v>147.38999999999999</v>
          </cell>
        </row>
        <row r="680">
          <cell r="A680" t="str">
            <v>'151331</v>
          </cell>
          <cell r="B680" t="str">
            <v>Mini-Disjuntor tripolar 80 A, curva C - 5KA 240VCA (NBR IEC 60947-2), Ref. Siemens, GE, Schneider ou equivalente</v>
          </cell>
          <cell r="C680" t="str">
            <v>und</v>
          </cell>
          <cell r="D680">
            <v>172.13</v>
          </cell>
        </row>
        <row r="681">
          <cell r="A681" t="str">
            <v>'151332</v>
          </cell>
          <cell r="B681" t="str">
            <v>Disjuntor caixa moldada termomagnético tripolar 125 A</v>
          </cell>
          <cell r="C681" t="str">
            <v>und</v>
          </cell>
          <cell r="D681">
            <v>431.8</v>
          </cell>
        </row>
        <row r="682">
          <cell r="A682" t="str">
            <v>'151333</v>
          </cell>
          <cell r="B682" t="str">
            <v>Disjuntor Compacto em caixa moldada tripolar 175 A, 50KA 220/240V / 25KA 380/415V (NBR IEC 60947-2), Ref. Siemens, GE, Schneider ou equivalente</v>
          </cell>
          <cell r="C682" t="str">
            <v>und</v>
          </cell>
          <cell r="D682">
            <v>493.4</v>
          </cell>
        </row>
        <row r="683">
          <cell r="A683" t="str">
            <v>'151334</v>
          </cell>
          <cell r="B683" t="str">
            <v>Disjuntor Compacto em caixa moldada tripolar 200 A, 50KA 220/240V / 25KA 380/415V 20KA/440V (NBR IEC 60947-2), Ref. Siemens, GE, Schneider ou equivalente</v>
          </cell>
          <cell r="C683" t="str">
            <v>und</v>
          </cell>
          <cell r="D683">
            <v>1064.6600000000001</v>
          </cell>
        </row>
        <row r="684">
          <cell r="A684" t="str">
            <v>'151335</v>
          </cell>
          <cell r="B684" t="str">
            <v>Disjuntor Compacto em caixa moldada tripolar 400 A, 65KA 220/240V / 36KA 380/415V 35KA 440/460V 25KA 600V (NBR IEC 60947-2), Ref. Siemens, GE, Schneider ou equivalente</v>
          </cell>
          <cell r="C684" t="str">
            <v>und</v>
          </cell>
          <cell r="D684">
            <v>1337.63</v>
          </cell>
        </row>
        <row r="685">
          <cell r="A685" t="str">
            <v>'151336</v>
          </cell>
          <cell r="B685" t="str">
            <v>Disjuntor DR bipolar 16A a 25A, corrente nominal 30 mA</v>
          </cell>
          <cell r="C685" t="str">
            <v>und</v>
          </cell>
          <cell r="D685">
            <v>143.83000000000001</v>
          </cell>
        </row>
        <row r="686">
          <cell r="A686" t="str">
            <v>'151337</v>
          </cell>
          <cell r="B686" t="str">
            <v>Dispositivo de proteção contra surto (DPS) bipolar, tensão nominal máxima 275VCA, corente de surto máxima 40KA.</v>
          </cell>
          <cell r="C686" t="str">
            <v>und</v>
          </cell>
          <cell r="D686">
            <v>185.11</v>
          </cell>
        </row>
        <row r="687">
          <cell r="A687" t="str">
            <v>'151338</v>
          </cell>
          <cell r="B687" t="str">
            <v>Mini-Disjuntor monopolar 10 A, curva C - 5KA 220/127VCA (NBR IEC 60947-2), Ref. Siemens, GE, Schneider ou equivalente</v>
          </cell>
          <cell r="C687" t="str">
            <v>und</v>
          </cell>
          <cell r="D687">
            <v>21.2</v>
          </cell>
        </row>
        <row r="688">
          <cell r="A688" t="str">
            <v>'151339</v>
          </cell>
          <cell r="B688" t="str">
            <v>Mini-Disjuntor tripolar 125 A, curva C - 15KA 240VCA (NBR IEC 60947-2), Ref. Siemens, GE, Schneider ou equivalente</v>
          </cell>
          <cell r="C688" t="str">
            <v>und</v>
          </cell>
          <cell r="D688">
            <v>467.05</v>
          </cell>
        </row>
        <row r="689">
          <cell r="A689" t="str">
            <v>'151340</v>
          </cell>
          <cell r="B689" t="str">
            <v>Chave blindada tripolar 600V/125A</v>
          </cell>
          <cell r="C689" t="str">
            <v>und</v>
          </cell>
          <cell r="D689">
            <v>2331.6</v>
          </cell>
        </row>
        <row r="690">
          <cell r="A690" t="str">
            <v>'151341</v>
          </cell>
          <cell r="B690" t="str">
            <v>Chave blindada tripolar 600V/200A</v>
          </cell>
          <cell r="C690" t="str">
            <v>und</v>
          </cell>
          <cell r="D690">
            <v>3492</v>
          </cell>
        </row>
        <row r="691">
          <cell r="A691" t="str">
            <v>'151342</v>
          </cell>
          <cell r="B691" t="str">
            <v>Chave blindada tripolar 600V/400A</v>
          </cell>
          <cell r="C691" t="str">
            <v>und</v>
          </cell>
          <cell r="D691">
            <v>4633.5600000000004</v>
          </cell>
        </row>
        <row r="692">
          <cell r="A692" t="str">
            <v>'151343</v>
          </cell>
          <cell r="B692" t="str">
            <v>Chave blindada tripolar 600V/800A</v>
          </cell>
          <cell r="C692" t="str">
            <v>und</v>
          </cell>
          <cell r="D692">
            <v>8822.15</v>
          </cell>
        </row>
        <row r="693">
          <cell r="A693" t="str">
            <v>'151344</v>
          </cell>
          <cell r="B693" t="str">
            <v>Fusivel NH 100A, tamanho 01</v>
          </cell>
          <cell r="C693" t="str">
            <v>und</v>
          </cell>
          <cell r="D693">
            <v>51.24</v>
          </cell>
        </row>
        <row r="694">
          <cell r="A694" t="str">
            <v>'151345</v>
          </cell>
          <cell r="B694" t="str">
            <v>Fusive NH 160A, tamanho 01</v>
          </cell>
          <cell r="C694" t="str">
            <v>und</v>
          </cell>
          <cell r="D694">
            <v>51.24</v>
          </cell>
        </row>
        <row r="695">
          <cell r="A695" t="str">
            <v>'151346</v>
          </cell>
          <cell r="B695" t="str">
            <v>Fusive NH 250A, tamanho 02</v>
          </cell>
          <cell r="C695" t="str">
            <v>und</v>
          </cell>
          <cell r="D695">
            <v>109.63</v>
          </cell>
        </row>
        <row r="696">
          <cell r="A696" t="str">
            <v>'151347</v>
          </cell>
          <cell r="B696" t="str">
            <v>Fusive NH 300A, tamanho 02</v>
          </cell>
          <cell r="C696" t="str">
            <v>und</v>
          </cell>
          <cell r="D696">
            <v>109.63</v>
          </cell>
        </row>
        <row r="697">
          <cell r="A697" t="str">
            <v>'151348</v>
          </cell>
          <cell r="B697" t="str">
            <v>Fusive NH 355A, tamanho 02</v>
          </cell>
          <cell r="C697" t="str">
            <v>und</v>
          </cell>
          <cell r="D697">
            <v>109.63</v>
          </cell>
        </row>
        <row r="698">
          <cell r="A698" t="str">
            <v>'151349</v>
          </cell>
          <cell r="B698" t="str">
            <v>Fusive NH 125A, tamanho 01</v>
          </cell>
          <cell r="C698" t="str">
            <v>und</v>
          </cell>
          <cell r="D698">
            <v>51.24</v>
          </cell>
        </row>
        <row r="699">
          <cell r="A699" t="str">
            <v>'151350</v>
          </cell>
          <cell r="B699" t="str">
            <v>Interruptor Diferencial DR 16A a 25A, 30mA, 2 módulos</v>
          </cell>
          <cell r="C699" t="str">
            <v>und</v>
          </cell>
          <cell r="D699">
            <v>131.13999999999999</v>
          </cell>
        </row>
        <row r="700">
          <cell r="A700" t="str">
            <v>'151351</v>
          </cell>
          <cell r="B700" t="str">
            <v>Interruptor Diferencial DR 30A a 40A, 30mA, 2 módulos</v>
          </cell>
          <cell r="C700" t="str">
            <v>und</v>
          </cell>
          <cell r="D700">
            <v>143.83000000000001</v>
          </cell>
        </row>
        <row r="701">
          <cell r="A701" t="str">
            <v>'1514</v>
          </cell>
          <cell r="B701" t="str">
            <v>FIOS E CABOS</v>
          </cell>
          <cell r="C701">
            <v>0</v>
          </cell>
          <cell r="D701">
            <v>0</v>
          </cell>
        </row>
        <row r="702">
          <cell r="A702" t="str">
            <v>'151401</v>
          </cell>
          <cell r="B702" t="str">
            <v>Fio de cobre termoplástico, com isolamento para 750V, seção de 1.5 mm2</v>
          </cell>
          <cell r="C702" t="str">
            <v>m</v>
          </cell>
          <cell r="D702">
            <v>5.34</v>
          </cell>
        </row>
        <row r="703">
          <cell r="A703" t="str">
            <v>'151402</v>
          </cell>
          <cell r="B703" t="str">
            <v>Fio de cobre termoplástico, com isolamento para 750V, seção de 2.5 mm2</v>
          </cell>
          <cell r="C703" t="str">
            <v>m</v>
          </cell>
          <cell r="D703">
            <v>6.65</v>
          </cell>
        </row>
        <row r="704">
          <cell r="A704" t="str">
            <v>'151403</v>
          </cell>
          <cell r="B704" t="str">
            <v>Fio ou cabo de cobre termoplástico, com isolamento para 750V, seção de 4.0 mm2</v>
          </cell>
          <cell r="C704" t="str">
            <v>m</v>
          </cell>
          <cell r="D704">
            <v>9.17</v>
          </cell>
        </row>
        <row r="705">
          <cell r="A705" t="str">
            <v>'151404</v>
          </cell>
          <cell r="B705" t="str">
            <v>Fio ou cabo de cobre termoplástico, com isolamento para 750V, seção de 6.0 mm2</v>
          </cell>
          <cell r="C705" t="str">
            <v>m</v>
          </cell>
          <cell r="D705">
            <v>11.89</v>
          </cell>
        </row>
        <row r="706">
          <cell r="A706" t="str">
            <v>'151405</v>
          </cell>
          <cell r="B706" t="str">
            <v>Fio ou cabo de cobre termoplástico, com isolamento para 750V, seção de 10.0 mm2</v>
          </cell>
          <cell r="C706" t="str">
            <v>m</v>
          </cell>
          <cell r="D706">
            <v>16.7</v>
          </cell>
        </row>
        <row r="707">
          <cell r="A707" t="str">
            <v>'151406</v>
          </cell>
          <cell r="B707" t="str">
            <v>Fio ou cabo de cobre termoplástico, com isolamento para 750V, seção de 16.0 mm2</v>
          </cell>
          <cell r="C707" t="str">
            <v>m</v>
          </cell>
          <cell r="D707">
            <v>25.61</v>
          </cell>
        </row>
        <row r="708">
          <cell r="A708" t="str">
            <v>'151407</v>
          </cell>
          <cell r="B708" t="str">
            <v>Cabo de cobre termoplástico, com isolamento para 750V, seção de 25.0 mm2</v>
          </cell>
          <cell r="C708" t="str">
            <v>m</v>
          </cell>
          <cell r="D708">
            <v>35.67</v>
          </cell>
        </row>
        <row r="709">
          <cell r="A709" t="str">
            <v>'151413</v>
          </cell>
          <cell r="B709" t="str">
            <v>Cabo de cobre nú, seção de 25.0 mm2</v>
          </cell>
          <cell r="C709" t="str">
            <v>m</v>
          </cell>
          <cell r="D709">
            <v>41.66</v>
          </cell>
        </row>
        <row r="710">
          <cell r="A710" t="str">
            <v>'151414</v>
          </cell>
          <cell r="B710" t="str">
            <v>Cabo de cobre nú, seção de 10.0 mm2</v>
          </cell>
          <cell r="C710" t="str">
            <v>m</v>
          </cell>
          <cell r="D710">
            <v>18.87</v>
          </cell>
        </row>
        <row r="711">
          <cell r="A711" t="str">
            <v>'151417</v>
          </cell>
          <cell r="B711" t="str">
            <v>Cabo de cobre termoplástico, com isolamento para 1000V, seção de 2.5 mm2</v>
          </cell>
          <cell r="C711" t="str">
            <v>m</v>
          </cell>
          <cell r="D711">
            <v>7.58</v>
          </cell>
        </row>
        <row r="712">
          <cell r="A712" t="str">
            <v>'151418</v>
          </cell>
          <cell r="B712" t="str">
            <v>Cabo de cobre termoplástico, com isolamento para 1000V, seção de 4.0 mm2</v>
          </cell>
          <cell r="C712" t="str">
            <v>m</v>
          </cell>
          <cell r="D712">
            <v>9.9600000000000009</v>
          </cell>
        </row>
        <row r="713">
          <cell r="A713" t="str">
            <v>'151419</v>
          </cell>
          <cell r="B713" t="str">
            <v>Cabo de cobre termoplástico, com isolamento para 1000V, seção de 6 mm2</v>
          </cell>
          <cell r="C713" t="str">
            <v>m</v>
          </cell>
          <cell r="D713">
            <v>12.45</v>
          </cell>
        </row>
        <row r="714">
          <cell r="A714" t="str">
            <v>'151420</v>
          </cell>
          <cell r="B714" t="str">
            <v>Cabo de cobre termoplástico, com isolamento para 1000V, seção de 10 mm2</v>
          </cell>
          <cell r="C714" t="str">
            <v>m</v>
          </cell>
          <cell r="D714">
            <v>17.63</v>
          </cell>
        </row>
        <row r="715">
          <cell r="A715" t="str">
            <v>'151421</v>
          </cell>
          <cell r="B715" t="str">
            <v>Cabo de cobre termoplástico, com isolamento para 1000V, seção de 16 mm2</v>
          </cell>
          <cell r="C715" t="str">
            <v>m</v>
          </cell>
          <cell r="D715">
            <v>25.37</v>
          </cell>
        </row>
        <row r="716">
          <cell r="A716" t="str">
            <v>'151422</v>
          </cell>
          <cell r="B716" t="str">
            <v>Cabo de cobre termoplástico, com isolamento para 1000V, seção de 25.0 mm2</v>
          </cell>
          <cell r="C716" t="str">
            <v>m</v>
          </cell>
          <cell r="D716">
            <v>35.79</v>
          </cell>
        </row>
        <row r="717">
          <cell r="A717" t="str">
            <v>'151423</v>
          </cell>
          <cell r="B717" t="str">
            <v>Cabo de cobre termoplástico, com isolamento para 1000V, seção de 35.0 mm2</v>
          </cell>
          <cell r="C717" t="str">
            <v>m</v>
          </cell>
          <cell r="D717">
            <v>51.7</v>
          </cell>
        </row>
        <row r="718">
          <cell r="A718" t="str">
            <v>'151425</v>
          </cell>
          <cell r="B718" t="str">
            <v>Cabo de cobre termoplástico, com isolamento para 1000V, seção de 50 mm2</v>
          </cell>
          <cell r="C718" t="str">
            <v>m</v>
          </cell>
          <cell r="D718">
            <v>72.099999999999994</v>
          </cell>
        </row>
        <row r="719">
          <cell r="A719" t="str">
            <v>'151426</v>
          </cell>
          <cell r="B719" t="str">
            <v>Cabo de cobre termoplástico, com isolamento para 1000V, seção de 95.0 mm2</v>
          </cell>
          <cell r="C719" t="str">
            <v>m</v>
          </cell>
          <cell r="D719">
            <v>130.54</v>
          </cell>
        </row>
        <row r="720">
          <cell r="A720" t="str">
            <v>'151427</v>
          </cell>
          <cell r="B720" t="str">
            <v>Cabo de cobre termoplástico, com isolamento para 1000V, seção de 120.0 mm2</v>
          </cell>
          <cell r="C720" t="str">
            <v>m</v>
          </cell>
          <cell r="D720">
            <v>165.05</v>
          </cell>
        </row>
        <row r="721">
          <cell r="A721" t="str">
            <v>'151428</v>
          </cell>
          <cell r="B721" t="str">
            <v>Cabo de cobre termoplástico, com isolamento para 1000V, seção de 300.0 mm2</v>
          </cell>
          <cell r="C721" t="str">
            <v>m</v>
          </cell>
          <cell r="D721">
            <v>427.96</v>
          </cell>
        </row>
        <row r="722">
          <cell r="A722" t="str">
            <v>'151429</v>
          </cell>
          <cell r="B722" t="str">
            <v>Cabo de cobre termoplástico, com isolamento para 1000V, seção de 70,0mm2</v>
          </cell>
          <cell r="C722" t="str">
            <v>m</v>
          </cell>
          <cell r="D722">
            <v>99.23</v>
          </cell>
        </row>
        <row r="723">
          <cell r="A723" t="str">
            <v>'151430</v>
          </cell>
          <cell r="B723" t="str">
            <v>Cabo de cobre termoplástico, com isolamento para 1000V, seção de 150,0mm2</v>
          </cell>
          <cell r="C723" t="str">
            <v>m</v>
          </cell>
          <cell r="D723">
            <v>204.4</v>
          </cell>
        </row>
        <row r="724">
          <cell r="A724" t="str">
            <v>'151431</v>
          </cell>
          <cell r="B724" t="str">
            <v>Cabo de cobre termoplástico, com isolamento para 1000V, seção de 185,0mm2</v>
          </cell>
          <cell r="C724" t="str">
            <v>m</v>
          </cell>
          <cell r="D724">
            <v>252.17</v>
          </cell>
        </row>
        <row r="725">
          <cell r="A725" t="str">
            <v>'151432</v>
          </cell>
          <cell r="B725" t="str">
            <v>Cabo de cobre termoplástico, com isolamento para 1000V, seção de 240,0mm2</v>
          </cell>
          <cell r="C725" t="str">
            <v>m</v>
          </cell>
          <cell r="D725">
            <v>329.78</v>
          </cell>
        </row>
        <row r="726">
          <cell r="A726" t="str">
            <v>'151433</v>
          </cell>
          <cell r="B726" t="str">
            <v>Cabo de cobre termoplástico, com isolamento para 15KV, seção de 25,0mm2</v>
          </cell>
          <cell r="C726" t="str">
            <v>m</v>
          </cell>
          <cell r="D726">
            <v>87.6</v>
          </cell>
        </row>
        <row r="727">
          <cell r="A727" t="str">
            <v>'151434</v>
          </cell>
          <cell r="B727" t="str">
            <v>Cabo de cobre termoplástico, com isolamento para 15KV, seção de 35,0mm2</v>
          </cell>
          <cell r="C727" t="str">
            <v>m</v>
          </cell>
          <cell r="D727">
            <v>102.53</v>
          </cell>
        </row>
        <row r="728">
          <cell r="A728" t="str">
            <v>'151438</v>
          </cell>
          <cell r="B728" t="str">
            <v>Fio ou cabo paralelo de cobre, com isolamento para 1000V, seção de 2 x 2.5 mm2</v>
          </cell>
          <cell r="C728" t="str">
            <v>m</v>
          </cell>
          <cell r="D728">
            <v>28.93</v>
          </cell>
        </row>
        <row r="729">
          <cell r="A729" t="str">
            <v>'151439</v>
          </cell>
          <cell r="B729" t="str">
            <v>Cabo paralelo PP de cobre, com isolamento para 1000V, seção 3x2,5mm2</v>
          </cell>
          <cell r="C729" t="str">
            <v>m</v>
          </cell>
          <cell r="D729">
            <v>15.24</v>
          </cell>
        </row>
        <row r="730">
          <cell r="A730" t="str">
            <v>'151440</v>
          </cell>
          <cell r="B730" t="str">
            <v>Cabo paralelo PP de cobre, com isolamento para 1000V, seção 3x4,0mm2</v>
          </cell>
          <cell r="C730" t="str">
            <v>m</v>
          </cell>
          <cell r="D730">
            <v>21.42</v>
          </cell>
        </row>
        <row r="731">
          <cell r="A731" t="str">
            <v>'1515</v>
          </cell>
          <cell r="B731" t="str">
            <v>SERVIÇOS DIVERSOS</v>
          </cell>
          <cell r="C731">
            <v>0</v>
          </cell>
          <cell r="D731">
            <v>0</v>
          </cell>
        </row>
        <row r="732">
          <cell r="A732" t="str">
            <v>'151503</v>
          </cell>
          <cell r="B732" t="str">
            <v>Cabeçote de alumínio de 1 1/4"</v>
          </cell>
          <cell r="C732" t="str">
            <v>und</v>
          </cell>
          <cell r="D732">
            <v>16.3</v>
          </cell>
        </row>
        <row r="733">
          <cell r="A733" t="str">
            <v>'151504</v>
          </cell>
          <cell r="B733" t="str">
            <v>Cabeçote de alumínio de 1 1/2"</v>
          </cell>
          <cell r="C733" t="str">
            <v>und</v>
          </cell>
          <cell r="D733">
            <v>18.09</v>
          </cell>
        </row>
        <row r="734">
          <cell r="A734" t="str">
            <v>'151506</v>
          </cell>
          <cell r="B734" t="str">
            <v>Haste de terra tipo COPPERWELD - 5/8" x 2.40m</v>
          </cell>
          <cell r="C734" t="str">
            <v>und</v>
          </cell>
          <cell r="D734">
            <v>232.79</v>
          </cell>
        </row>
        <row r="735">
          <cell r="A735" t="str">
            <v>'151507</v>
          </cell>
          <cell r="B735" t="str">
            <v>Sapatilha</v>
          </cell>
          <cell r="C735" t="str">
            <v>und</v>
          </cell>
          <cell r="D735">
            <v>10.98</v>
          </cell>
        </row>
        <row r="736">
          <cell r="A736" t="str">
            <v>'151508</v>
          </cell>
          <cell r="B736" t="str">
            <v>Bucha e arruela de alumínio fundido diâmetro 20mm (3/4")</v>
          </cell>
          <cell r="C736" t="str">
            <v>und</v>
          </cell>
          <cell r="D736">
            <v>2.1</v>
          </cell>
        </row>
        <row r="737">
          <cell r="A737" t="str">
            <v>'151509</v>
          </cell>
          <cell r="B737" t="str">
            <v>Bucha e arruela de alumínio fundido diâmetro 25mm (1")</v>
          </cell>
          <cell r="C737" t="str">
            <v>und</v>
          </cell>
          <cell r="D737">
            <v>3.22</v>
          </cell>
        </row>
        <row r="738">
          <cell r="A738" t="str">
            <v>'151510</v>
          </cell>
          <cell r="B738" t="str">
            <v>Bucha e arruela de alumínio fundido diâmetro 40mm (1 1/2")</v>
          </cell>
          <cell r="C738" t="str">
            <v>und</v>
          </cell>
          <cell r="D738">
            <v>6.54</v>
          </cell>
        </row>
        <row r="739">
          <cell r="A739" t="str">
            <v>'151511</v>
          </cell>
          <cell r="B739" t="str">
            <v>Bucha e arruela de alumínio fundido diâmetro 80mm (3")</v>
          </cell>
          <cell r="C739" t="str">
            <v>und</v>
          </cell>
          <cell r="D739">
            <v>22.1</v>
          </cell>
        </row>
        <row r="740">
          <cell r="A740" t="str">
            <v>'151512</v>
          </cell>
          <cell r="B740" t="str">
            <v>Automático de bóia, 2 funções 25A</v>
          </cell>
          <cell r="C740" t="str">
            <v>und</v>
          </cell>
          <cell r="D740">
            <v>95.03</v>
          </cell>
        </row>
        <row r="741">
          <cell r="A741" t="str">
            <v>'151513</v>
          </cell>
          <cell r="B741" t="str">
            <v>Parafuso de máquina de ferro galvanizado diâmetro 16mm</v>
          </cell>
          <cell r="C741" t="str">
            <v>und</v>
          </cell>
          <cell r="D741">
            <v>13.11</v>
          </cell>
        </row>
        <row r="742">
          <cell r="A742" t="str">
            <v>'1516</v>
          </cell>
          <cell r="B742" t="str">
            <v>ABERTURA E FECHAMENTO DE RASGOS (inclusive preparo e aplicação de argamassa)</v>
          </cell>
          <cell r="C742">
            <v>0</v>
          </cell>
          <cell r="D742">
            <v>0</v>
          </cell>
        </row>
        <row r="743">
          <cell r="A743" t="str">
            <v>'151601</v>
          </cell>
          <cell r="B743" t="str">
            <v>Abertura e fechamento de rasgos em alvenaria, para passagem de eletrodutos diâm. 1/2" a 1"</v>
          </cell>
          <cell r="C743" t="str">
            <v>m</v>
          </cell>
          <cell r="D743">
            <v>10.28</v>
          </cell>
        </row>
        <row r="744">
          <cell r="A744" t="str">
            <v>'151602</v>
          </cell>
          <cell r="B744" t="str">
            <v>Abertura e fechamento de rasgos em alvenaria, para passagem de eletroduto diâm. 1 1/4"a 2"</v>
          </cell>
          <cell r="C744" t="str">
            <v>m</v>
          </cell>
          <cell r="D744">
            <v>15.38</v>
          </cell>
        </row>
        <row r="745">
          <cell r="A745" t="str">
            <v>'151603</v>
          </cell>
          <cell r="B745" t="str">
            <v>Abertura e fechamento de rasgos em alvenaria, para passagem de eletroduto diâm. 2 1/2" a 4"</v>
          </cell>
          <cell r="C745" t="str">
            <v>m</v>
          </cell>
          <cell r="D745">
            <v>23.16</v>
          </cell>
        </row>
        <row r="746">
          <cell r="A746" t="str">
            <v>'151604</v>
          </cell>
          <cell r="B746" t="str">
            <v>Abertura e fechamento de rasgos em concreto, para passagem de eletroduto diâm. 1/2" a 1"</v>
          </cell>
          <cell r="C746" t="str">
            <v>m</v>
          </cell>
          <cell r="D746">
            <v>19.600000000000001</v>
          </cell>
        </row>
        <row r="747">
          <cell r="A747" t="str">
            <v>'151605</v>
          </cell>
          <cell r="B747" t="str">
            <v>Abertura e fechamento de rasgos em concreto, para passagem de eletroduto diâm. 1 1/4" a 2"</v>
          </cell>
          <cell r="C747" t="str">
            <v>m</v>
          </cell>
          <cell r="D747">
            <v>29.84</v>
          </cell>
        </row>
        <row r="748">
          <cell r="A748" t="str">
            <v>'151606</v>
          </cell>
          <cell r="B748" t="str">
            <v>Abertura e fechamento de rasgos em concreto, para passagem de eletroduto diâm. 2 1/2" a 4"</v>
          </cell>
          <cell r="C748" t="str">
            <v>m</v>
          </cell>
          <cell r="D748">
            <v>43.42</v>
          </cell>
        </row>
        <row r="749">
          <cell r="A749" t="str">
            <v>'1517</v>
          </cell>
          <cell r="B749" t="str">
            <v>PADRAO DE ENTRADA DE ENERGIA - NORTEC-01 - ESCELSA</v>
          </cell>
          <cell r="C749">
            <v>0</v>
          </cell>
          <cell r="D749">
            <v>0</v>
          </cell>
        </row>
        <row r="750">
          <cell r="A750" t="str">
            <v>'151701</v>
          </cell>
          <cell r="B750" t="str">
            <v>Padrão de entrada de energia elétrica, monofásico, entrada aérea, a 2 fios, carga instalada em muro de 3500 até 9000W - 220/127V</v>
          </cell>
          <cell r="C750" t="str">
            <v>und</v>
          </cell>
          <cell r="D750">
            <v>2176.1999999999998</v>
          </cell>
        </row>
        <row r="751">
          <cell r="A751" t="str">
            <v>'151702</v>
          </cell>
          <cell r="B751" t="str">
            <v>Padrão de entrada de energia elétrica, bifásico, entrada aérea, a 3 fios, carga instalada em muro de 9001 até 15000W - 220/127V</v>
          </cell>
          <cell r="C751" t="str">
            <v>und</v>
          </cell>
          <cell r="D751">
            <v>2962.29</v>
          </cell>
        </row>
        <row r="752">
          <cell r="A752" t="str">
            <v>'151703</v>
          </cell>
          <cell r="B752" t="str">
            <v>Padrão de entrada de energia elétrica, trifásico, entrada aérea, a 4 fios, carga instalada em muro de 15001 até 26000W - 220/127V</v>
          </cell>
          <cell r="C752" t="str">
            <v>und</v>
          </cell>
          <cell r="D752">
            <v>3240.5</v>
          </cell>
        </row>
        <row r="753">
          <cell r="A753" t="str">
            <v>'151704</v>
          </cell>
          <cell r="B753" t="str">
            <v>Padrão de entrada de energia elétrica, trifásico, entrada aérea, a 4 fios, carga instalada em muro de 26001 até 34000W - 220/127V</v>
          </cell>
          <cell r="C753" t="str">
            <v>und</v>
          </cell>
          <cell r="D753">
            <v>3586.58</v>
          </cell>
        </row>
        <row r="754">
          <cell r="A754" t="str">
            <v>'151705</v>
          </cell>
          <cell r="B754" t="str">
            <v>Padrão de entrada de energia elétrica, trifásico, entrada aérea, a 4 fios, carga instalada em muro de 34001 até 41000W - 220/127V</v>
          </cell>
          <cell r="C754" t="str">
            <v>und</v>
          </cell>
          <cell r="D754">
            <v>3946.39</v>
          </cell>
        </row>
        <row r="755">
          <cell r="A755" t="str">
            <v>'151706</v>
          </cell>
          <cell r="B755" t="str">
            <v>Padrão de entrada de energia elétrica, trifásico, entrada aérea, a 4 fios, carga instalada em muro de 41001 até 47000W - 220/127V</v>
          </cell>
          <cell r="C755" t="str">
            <v>und</v>
          </cell>
          <cell r="D755">
            <v>8755.25</v>
          </cell>
        </row>
        <row r="756">
          <cell r="A756" t="str">
            <v>'151707</v>
          </cell>
          <cell r="B756" t="str">
            <v>Padrão de entrada de energia elétrica, trifásico, entrada subterrânea, a 4 fios, carga instalada em muro de 41001 até 47000W - 220/127V, exclusive derivação de ramal de entrada subterrânea</v>
          </cell>
          <cell r="C756" t="str">
            <v>und</v>
          </cell>
          <cell r="D756">
            <v>6961.36</v>
          </cell>
        </row>
        <row r="757">
          <cell r="A757" t="str">
            <v>'151708</v>
          </cell>
          <cell r="B757" t="str">
            <v>Padrão de entrada de energia elétrica, trifásico, entrada aérea, a 4 fios, carga instalada em muro de 47001 até 57000W - 220/127V</v>
          </cell>
          <cell r="C757" t="str">
            <v>und</v>
          </cell>
          <cell r="D757">
            <v>10798.62</v>
          </cell>
        </row>
        <row r="758">
          <cell r="A758" t="str">
            <v>'151709</v>
          </cell>
          <cell r="B758" t="str">
            <v>Padrão de entrada de energia elétrica, trifásico, entrada subterrânea, a 4 fios, carga instalada em muro de 47001 até 57000W - 220/127V, exclusive derivação de ramal de entrada subterrânea</v>
          </cell>
          <cell r="C758" t="str">
            <v>und</v>
          </cell>
          <cell r="D758">
            <v>9303.76</v>
          </cell>
        </row>
        <row r="759">
          <cell r="A759" t="str">
            <v>'151710</v>
          </cell>
          <cell r="B759" t="str">
            <v>Padrão de entrada de energia elétrica, trifásico, entrada aérea, a 4 fios, carga instalada em muro de 57001 até 75000W - 220/127V</v>
          </cell>
          <cell r="C759" t="str">
            <v>und</v>
          </cell>
          <cell r="D759">
            <v>11658.17</v>
          </cell>
        </row>
        <row r="760">
          <cell r="A760" t="str">
            <v>'151711</v>
          </cell>
          <cell r="B760" t="str">
            <v>Padrão de entrada de energia elétrica, trifásico, entrada subterrânea, a 4 fios, carga instalada em muro de 57001 até 75000W - 220/127V, exclusive derivação de ramal de entrada subterrânea</v>
          </cell>
          <cell r="C760" t="str">
            <v>und</v>
          </cell>
          <cell r="D760">
            <v>10283.19</v>
          </cell>
        </row>
        <row r="761">
          <cell r="A761" t="str">
            <v>'151712</v>
          </cell>
          <cell r="B761" t="str">
            <v>Subestação ext. aérea trifás. 75KVA, completa, c/ quadros de medição, transf. a óleo, chave geral tripolar, poste e acessórios, conf. NOR-TEC-01 da Escelsa, incl. mureta rev. c/ arg. cimento, cal hidrat. CH1 e areia traço 1:0.5:6</v>
          </cell>
          <cell r="C761" t="str">
            <v>und</v>
          </cell>
          <cell r="D761">
            <v>36764.089999999997</v>
          </cell>
        </row>
        <row r="762">
          <cell r="A762" t="str">
            <v>'151713</v>
          </cell>
          <cell r="B762" t="str">
            <v>Subestação ext. aérea trifás. 112.5KVA, completa, c/ quadros de medição, transf. a óleo, chave geral trip., poste e acessórios, conf. NOR-TEC-01 da Escelsa, incl. mureta rev. c/ arg. cimento, cal hidrat. CH1 e areia traço 1:0.5:6</v>
          </cell>
          <cell r="C762" t="str">
            <v>und</v>
          </cell>
          <cell r="D762">
            <v>46300.82</v>
          </cell>
        </row>
        <row r="763">
          <cell r="A763" t="str">
            <v>'151714</v>
          </cell>
          <cell r="B763" t="str">
            <v>Subestação ext. aérea trifás. 150KVA, completa, c/ quadros de medição, transf. a óleo, chave geral trip., poste e acessórios, conf. NOR-TEC-01 da Escelsa, incl. mureta rev. c/ arg. cimento, cal hidrat. CH1 e areia traço 1:0.5:6</v>
          </cell>
          <cell r="C763" t="str">
            <v>und</v>
          </cell>
          <cell r="D763">
            <v>68197.45</v>
          </cell>
        </row>
        <row r="764">
          <cell r="A764" t="str">
            <v>'151715</v>
          </cell>
          <cell r="B764" t="str">
            <v>Subestação ext. aérea trifás. 225KVA, completa, c/ quadros de medição, transf. a óleo, chave geral trip., poste e acessórios, conf. NOR-TEC-01 da Escelsa, incl. mureta rev. c/ arg. cimento, cal hidrat. CH1 e areia traço 1:0.5:6</v>
          </cell>
          <cell r="C764" t="str">
            <v>und</v>
          </cell>
          <cell r="D764">
            <v>90626.880000000005</v>
          </cell>
        </row>
        <row r="765">
          <cell r="A765" t="str">
            <v>'1518</v>
          </cell>
          <cell r="B765" t="str">
            <v>PONTOS ELETRICOS REVISAO NR-10</v>
          </cell>
          <cell r="C765">
            <v>0</v>
          </cell>
          <cell r="D765">
            <v>0</v>
          </cell>
        </row>
        <row r="766">
          <cell r="A766" t="str">
            <v>'151801</v>
          </cell>
          <cell r="B766" t="str">
            <v>Ponto padrão de luz no teto - considerando eletroduto PVC rígido de 3/4" inclusive conexões (4.5m), fio isolado PVC de 2.5mm2 (16.2m) e caixa PVC 4x4" (1 und)</v>
          </cell>
          <cell r="C766" t="str">
            <v>und</v>
          </cell>
          <cell r="D766">
            <v>199.48</v>
          </cell>
        </row>
        <row r="767">
          <cell r="A767" t="str">
            <v>'151802</v>
          </cell>
          <cell r="B767" t="str">
            <v>Ponto padrão de luz na parede - considerando eletroduto PVC rígido de 3/4" inclusive conexões (4.5m), fio isolado PVC de 2.5mm2 (16.2m) e caixa pvc 4x2" (1 und)</v>
          </cell>
          <cell r="C767" t="str">
            <v>und</v>
          </cell>
          <cell r="D767">
            <v>177.36</v>
          </cell>
        </row>
        <row r="768">
          <cell r="A768" t="str">
            <v>'151803</v>
          </cell>
          <cell r="B768" t="str">
            <v>Ponto padrão de tomada 2 pólos mais terra - considerando eletroduto PVC rígido de 3/4" inclusive conexões (5.0m), fio isolado PVC de 2.5mm2 (16.5m) e caixa pvc 4x2" (1 und)</v>
          </cell>
          <cell r="C768" t="str">
            <v>und</v>
          </cell>
          <cell r="D768">
            <v>203.28</v>
          </cell>
        </row>
        <row r="769">
          <cell r="A769" t="str">
            <v>'151805</v>
          </cell>
          <cell r="B769" t="str">
            <v>Ponto padrão de tomada para chuveiro elétrico - considerando eletroduto PVC rígido de 3/4" inclusive conexões (9.0m), fio isolado PVC de 6.0mm2 (32.5m) e caixa PVC 4x2" (1 und)</v>
          </cell>
          <cell r="C769" t="str">
            <v>und</v>
          </cell>
          <cell r="D769">
            <v>544.70000000000005</v>
          </cell>
        </row>
        <row r="770">
          <cell r="A770" t="str">
            <v>'151806</v>
          </cell>
          <cell r="B770" t="str">
            <v>Ponto padrão de tomada para ar refrigerado - considerando eletroduto PVC rígido de 3/4" inclusive conexões (6.0m), fio isolado PVC de 4.0mm2 (21.6m) e caixa PVC 4x2" (1 und)</v>
          </cell>
          <cell r="C770" t="str">
            <v>und</v>
          </cell>
          <cell r="D770">
            <v>304.33999999999997</v>
          </cell>
        </row>
        <row r="771">
          <cell r="A771" t="str">
            <v>'151807</v>
          </cell>
          <cell r="B771" t="str">
            <v>Ponto padrão de ventilador no teto - considerando eletroduto PVC rígido de 3/4" inclusive conexões (4.5m), fio isolado PVC de 2.5mm2 (21.6m) e caixa PVC 4x4" (1 und)</v>
          </cell>
          <cell r="C771" t="str">
            <v>und</v>
          </cell>
          <cell r="D771">
            <v>235.4</v>
          </cell>
        </row>
        <row r="772">
          <cell r="A772" t="str">
            <v>'151809</v>
          </cell>
          <cell r="B772" t="str">
            <v>Ponto padrão de interruptor de 2 teclas simples - considerando eletroduto PVC rígido de 3/4" inclusive conexões (3.3m), fio isolado PVC de 2.5mm2 (17.2m) e caixa PVC 4x2" (1 und)</v>
          </cell>
          <cell r="C772" t="str">
            <v>und</v>
          </cell>
          <cell r="D772">
            <v>180.49</v>
          </cell>
        </row>
        <row r="773">
          <cell r="A773" t="str">
            <v>'151810</v>
          </cell>
          <cell r="B773" t="str">
            <v>Ponto padrão de interruptor de 1 tecla paralelo - considerando eletroduto PVC rígido de 3/4" inclusive conexões (8.5m), fio isolado PVC de 2.5mm2 (28.8m) e caixa PVC 4x2" (1 und)</v>
          </cell>
          <cell r="C773" t="str">
            <v>und</v>
          </cell>
          <cell r="D773">
            <v>341.58</v>
          </cell>
        </row>
        <row r="774">
          <cell r="A774" t="str">
            <v>'151811</v>
          </cell>
          <cell r="B774" t="str">
            <v>Ponto padrão de interruptor de 1 tecla simples e 1 tomada dois pólos mais terra 10A/250V - considerando eletroduto PVC rígido de 3/4" inclusive conexões (4.5m), fio isolado PVC de 2.5mm2 (19.4m) e caixa PVC 4x2" (1 und)</v>
          </cell>
          <cell r="C774" t="str">
            <v>und</v>
          </cell>
          <cell r="D774">
            <v>214.16</v>
          </cell>
        </row>
        <row r="775">
          <cell r="A775" t="str">
            <v>'151812</v>
          </cell>
          <cell r="B775" t="str">
            <v>Ponto padrão de interruptor de 2 teclas simples e 1 tomada dois pólos mais terra 10A/250V - considerando eletroduto PVC rígido de 3/4" inclusive conexões (4.5m), fio isolado PVC de 2.5mm2 (22.9m) e caixa PVC 4x2" (1 und)</v>
          </cell>
          <cell r="C775" t="str">
            <v>und</v>
          </cell>
          <cell r="D775">
            <v>237.44</v>
          </cell>
        </row>
        <row r="776">
          <cell r="A776" t="str">
            <v>'151813</v>
          </cell>
          <cell r="B776" t="str">
            <v>Ponto padrão de campainha - considerando eletroduto PVC rígido de 3/4" inclusive conexões (5.0m), fio isolado PVC de 2.5mm2 (12.0m) e caixa PVC 4x2" (1 und)</v>
          </cell>
          <cell r="C776" t="str">
            <v>und</v>
          </cell>
          <cell r="D776">
            <v>182.15</v>
          </cell>
        </row>
        <row r="777">
          <cell r="A777" t="str">
            <v>'151814</v>
          </cell>
          <cell r="B777" t="str">
            <v>Ponto padrão de poste para iluminação externa - considerando eletroduto PVC rígido de 3/4" inclusive conexões (7.7m) e fio isolado PVC de 2.5mm2 (25.2.0m)</v>
          </cell>
          <cell r="C777" t="str">
            <v>und</v>
          </cell>
          <cell r="D777">
            <v>296.89999999999998</v>
          </cell>
        </row>
        <row r="778">
          <cell r="A778" t="str">
            <v>'151815</v>
          </cell>
          <cell r="B778" t="str">
            <v>Ponto padrão de interruptor para ventilador - considerando eletroduto PVC rígido de 3/4" inclusive conexões (3.3m), fio isolado PVC de 2.5mm2 (12.0m) e caixa PVC 4x2" (1 und)</v>
          </cell>
          <cell r="C778" t="str">
            <v>und</v>
          </cell>
          <cell r="D778">
            <v>145.9</v>
          </cell>
        </row>
        <row r="779">
          <cell r="A779" t="str">
            <v>'151816</v>
          </cell>
          <cell r="B779" t="str">
            <v>Ponto padrão de interruptor de 3 teclas simples - considerando eletroduto PVC rígido de 3/4" inclusive conexões (4.5m), fio isolado PVC de 2.5mm2 (25.8m) e caixa PVC 4x2" (1 und)</v>
          </cell>
          <cell r="C779" t="str">
            <v>und</v>
          </cell>
          <cell r="D779">
            <v>257.07</v>
          </cell>
        </row>
        <row r="780">
          <cell r="A780" t="str">
            <v>'151817</v>
          </cell>
          <cell r="B780" t="str">
            <v>Ponto padrão de tomada de piso - considerando eletroduto PVC rígido de 3/4" inclusive conexões (5.0m), fio isolado PVC de 2.5mm2 (18.0m) e caixa alumínio silício 4x4" (1 und)</v>
          </cell>
          <cell r="C780" t="str">
            <v>und</v>
          </cell>
          <cell r="D780">
            <v>238.47</v>
          </cell>
        </row>
        <row r="781">
          <cell r="A781" t="str">
            <v>'151819</v>
          </cell>
          <cell r="B781" t="str">
            <v>Ponto de antena de TV - considerando eletroduto PVC rígido de 3/4" inclusive conexões (3.0m), cabo coaxial 67 Ohms (4.5m) e caixa PVC 4x2" (1 und)</v>
          </cell>
          <cell r="C781" t="str">
            <v>und</v>
          </cell>
          <cell r="D781">
            <v>93.22</v>
          </cell>
        </row>
        <row r="782">
          <cell r="A782" t="str">
            <v>'151820</v>
          </cell>
          <cell r="B782" t="str">
            <v>Ponto padrão de interruptor de 1 tecla intermediário - considerando eletroduto PVC rígido de 3/4" inclusive conexões (3.3m), fio isolado PVC de 2.5mm2 (15.8m) e caixa PVC 4x2" (1 und)</v>
          </cell>
          <cell r="C782" t="str">
            <v>und</v>
          </cell>
          <cell r="D782">
            <v>171.18</v>
          </cell>
        </row>
        <row r="783">
          <cell r="A783" t="str">
            <v>'1519</v>
          </cell>
          <cell r="B783" t="str">
            <v>QUADROS DE DISTRIBUIÇÃO COM BARRAMENTO, TRINCO E FECHADURA</v>
          </cell>
          <cell r="C783">
            <v>0</v>
          </cell>
          <cell r="D783">
            <v>0</v>
          </cell>
        </row>
        <row r="784">
          <cell r="A784" t="str">
            <v>'151901</v>
          </cell>
          <cell r="B784" t="str">
            <v>Quadro distrib. energia, embutido ou semi embutido, capac. p/ 16 disj. DIN, c/barram trif. 100A barra. neutro e terra, fab. em chapa de aço 12 USG com porta, espelho, trinco com fechad ch yale, Ref. QDTN II-16DIN-CEMAR ou equiv.</v>
          </cell>
          <cell r="C784" t="str">
            <v>und</v>
          </cell>
          <cell r="D784">
            <v>598.02</v>
          </cell>
        </row>
        <row r="785">
          <cell r="A785" t="str">
            <v>'151902</v>
          </cell>
          <cell r="B785" t="str">
            <v>Quadro distrib. energia, embutido ou semi embutido, capac. p/ 28 disj. DIN, c/barram trif. 100A barra. neutro e terra, fab. em chapa de aço 12 USG com porta, espelho, trinco com fechad ch yale, Ref. QDTN II-28DIN-CEMAR ou equiv.</v>
          </cell>
          <cell r="C785" t="str">
            <v>und</v>
          </cell>
          <cell r="D785">
            <v>688.09</v>
          </cell>
        </row>
        <row r="786">
          <cell r="A786" t="str">
            <v>'151903</v>
          </cell>
          <cell r="B786" t="str">
            <v>Quadro distrib. energia, embutido ou semi embutido, capac. p/ 34 disj. DIN, c/barram trif. 100A barra. neutro e terra, fab. em chapa de aço 12 USG com porta, espelho, trinco com fechad ch yale, Ref. QDTN II-34DIN-CEMAR ou equiv</v>
          </cell>
          <cell r="C786" t="str">
            <v>und</v>
          </cell>
          <cell r="D786">
            <v>811.66</v>
          </cell>
        </row>
        <row r="787">
          <cell r="A787" t="str">
            <v>'151904</v>
          </cell>
          <cell r="B787" t="str">
            <v>Quadro distrib. energia, embutido ou semi embutido, capac. p/ 44 disj. DIN, c/barram trif. 100A barra. neutro e terra, fab. em chapa de aço 12 USG com porta, espelho, trinco com fechad ch yale, Ref. QDTN II-44DIN-CEMAR ou equiv</v>
          </cell>
          <cell r="C787" t="str">
            <v>und</v>
          </cell>
          <cell r="D787">
            <v>876.2</v>
          </cell>
        </row>
        <row r="788">
          <cell r="A788" t="str">
            <v>'151905</v>
          </cell>
          <cell r="B788" t="str">
            <v>Quadro distrib. energia, embutido ou semi embutido, capac. p/ 54 disj. DIN, c/barram trif. 100A barra. neutro e terra, fab. em chapa de aço 12 USG com porta, espelho, trinco com fechad ch yale, Ref. QDTN II-54DIN-CEMAR</v>
          </cell>
          <cell r="C788" t="str">
            <v>und</v>
          </cell>
          <cell r="D788">
            <v>1586.75</v>
          </cell>
        </row>
        <row r="789">
          <cell r="A789" t="str">
            <v>'1520</v>
          </cell>
          <cell r="B789" t="str">
            <v>TERMINAIS, CONECTORES E ABRAÇADEIRAS</v>
          </cell>
          <cell r="C789">
            <v>0</v>
          </cell>
          <cell r="D789">
            <v>0</v>
          </cell>
        </row>
        <row r="790">
          <cell r="A790" t="str">
            <v>'152001</v>
          </cell>
          <cell r="B790" t="str">
            <v>Terminal para ligação de cabo a barra até 4.0mm2</v>
          </cell>
          <cell r="C790" t="str">
            <v>und</v>
          </cell>
          <cell r="D790">
            <v>11.65</v>
          </cell>
        </row>
        <row r="791">
          <cell r="A791" t="str">
            <v>'152002</v>
          </cell>
          <cell r="B791" t="str">
            <v>Terminal para ligação de cabo a barra de 6.0 mm2</v>
          </cell>
          <cell r="C791" t="str">
            <v>und</v>
          </cell>
          <cell r="D791">
            <v>15.04</v>
          </cell>
        </row>
        <row r="792">
          <cell r="A792" t="str">
            <v>'152003</v>
          </cell>
          <cell r="B792" t="str">
            <v>Terminal para ligação de cabo a barra de 10.0 mm2</v>
          </cell>
          <cell r="C792" t="str">
            <v>und</v>
          </cell>
          <cell r="D792">
            <v>23.8</v>
          </cell>
        </row>
        <row r="793">
          <cell r="A793" t="str">
            <v>'152004</v>
          </cell>
          <cell r="B793" t="str">
            <v>Terminal para ligação de cabo a barra de 16.0 mm2</v>
          </cell>
          <cell r="C793" t="str">
            <v>und</v>
          </cell>
          <cell r="D793">
            <v>24.09</v>
          </cell>
        </row>
        <row r="794">
          <cell r="A794" t="str">
            <v>'152005</v>
          </cell>
          <cell r="B794" t="str">
            <v>Terminal para ligação de cabo a barra de 25.0 mm2</v>
          </cell>
          <cell r="C794" t="str">
            <v>und</v>
          </cell>
          <cell r="D794">
            <v>25.51</v>
          </cell>
        </row>
        <row r="795">
          <cell r="A795" t="str">
            <v>'152006</v>
          </cell>
          <cell r="B795" t="str">
            <v>Terminal para ligação de cabo a barra de 35.0 mm2</v>
          </cell>
          <cell r="C795" t="str">
            <v>und</v>
          </cell>
          <cell r="D795">
            <v>30.08</v>
          </cell>
        </row>
        <row r="796">
          <cell r="A796" t="str">
            <v>'152007</v>
          </cell>
          <cell r="B796" t="str">
            <v>Terminal para ligação de cabo a barra de 50.0 mm2</v>
          </cell>
          <cell r="C796" t="str">
            <v>und</v>
          </cell>
          <cell r="D796">
            <v>38.909999999999997</v>
          </cell>
        </row>
        <row r="797">
          <cell r="A797" t="str">
            <v>'152010</v>
          </cell>
          <cell r="B797" t="str">
            <v>Terminal para ligação de cabo a barra de 70 mm2</v>
          </cell>
          <cell r="C797" t="str">
            <v>und</v>
          </cell>
          <cell r="D797">
            <v>39.4</v>
          </cell>
        </row>
        <row r="798">
          <cell r="A798" t="str">
            <v>'152011</v>
          </cell>
          <cell r="B798" t="str">
            <v>Terminal para ligação de cabo a barra de 95 mm2</v>
          </cell>
          <cell r="C798" t="str">
            <v>und</v>
          </cell>
          <cell r="D798">
            <v>48.94</v>
          </cell>
        </row>
        <row r="799">
          <cell r="A799" t="str">
            <v>'152012</v>
          </cell>
          <cell r="B799" t="str">
            <v>Terminal para ligação de cabo a barra de 120 mm2</v>
          </cell>
          <cell r="C799" t="str">
            <v>und</v>
          </cell>
          <cell r="D799">
            <v>78.36</v>
          </cell>
        </row>
        <row r="800">
          <cell r="A800" t="str">
            <v>'152013</v>
          </cell>
          <cell r="B800" t="str">
            <v>Terminal para ligação de cabo a barra de 150 mm2</v>
          </cell>
          <cell r="C800" t="str">
            <v>und</v>
          </cell>
          <cell r="D800">
            <v>81.400000000000006</v>
          </cell>
        </row>
        <row r="801">
          <cell r="A801" t="str">
            <v>'152014</v>
          </cell>
          <cell r="B801" t="str">
            <v>Terminal para ligação de cabo a barra de 185 mm2</v>
          </cell>
          <cell r="C801" t="str">
            <v>und</v>
          </cell>
          <cell r="D801">
            <v>94.53</v>
          </cell>
        </row>
        <row r="802">
          <cell r="A802" t="str">
            <v>'152015</v>
          </cell>
          <cell r="B802" t="str">
            <v>Terminal para ligação de cabo a barra de 240 mm2</v>
          </cell>
          <cell r="C802" t="str">
            <v>und</v>
          </cell>
          <cell r="D802">
            <v>100.77</v>
          </cell>
        </row>
        <row r="803">
          <cell r="A803" t="str">
            <v>'152016</v>
          </cell>
          <cell r="B803" t="str">
            <v>Terminal para ligação de cabo a barra de 300 mm2</v>
          </cell>
          <cell r="C803" t="str">
            <v>und</v>
          </cell>
          <cell r="D803">
            <v>102.97</v>
          </cell>
        </row>
        <row r="804">
          <cell r="A804" t="str">
            <v>'152025</v>
          </cell>
          <cell r="B804" t="str">
            <v>Terminal para ligação de cabo a barra duplo de 185 mm2</v>
          </cell>
          <cell r="C804" t="str">
            <v>und</v>
          </cell>
          <cell r="D804">
            <v>328.31</v>
          </cell>
        </row>
        <row r="805">
          <cell r="A805" t="str">
            <v>'152026</v>
          </cell>
          <cell r="B805" t="str">
            <v>Terminal para ligação de cabo a barra duplo de 240 mm2</v>
          </cell>
          <cell r="C805" t="str">
            <v>und</v>
          </cell>
          <cell r="D805">
            <v>350.32</v>
          </cell>
        </row>
        <row r="806">
          <cell r="A806" t="str">
            <v>'152027</v>
          </cell>
          <cell r="B806" t="str">
            <v>Terminal para ligação de cabo a barra duplo de 300 mm2</v>
          </cell>
          <cell r="C806" t="str">
            <v>und</v>
          </cell>
          <cell r="D806">
            <v>396.35</v>
          </cell>
        </row>
        <row r="807">
          <cell r="A807" t="str">
            <v>'152030</v>
          </cell>
          <cell r="B807" t="str">
            <v>Conector split bolt para cabo de 4.0 mm2</v>
          </cell>
          <cell r="C807" t="str">
            <v>und</v>
          </cell>
          <cell r="D807">
            <v>13.86</v>
          </cell>
        </row>
        <row r="808">
          <cell r="A808" t="str">
            <v>'152031</v>
          </cell>
          <cell r="B808" t="str">
            <v>Conector split bolt para cabo de 35.0 mm2</v>
          </cell>
          <cell r="C808" t="str">
            <v>und</v>
          </cell>
          <cell r="D808">
            <v>23.22</v>
          </cell>
        </row>
        <row r="809">
          <cell r="A809" t="str">
            <v>'152033</v>
          </cell>
          <cell r="B809" t="str">
            <v>Conector porcelana 3 polos para cabos de #4,0mm2</v>
          </cell>
          <cell r="C809" t="str">
            <v>und</v>
          </cell>
          <cell r="D809">
            <v>12.88</v>
          </cell>
        </row>
        <row r="810">
          <cell r="A810" t="str">
            <v>'152034</v>
          </cell>
          <cell r="B810" t="str">
            <v>Conector porcelana 3 polos para cabo de #6,0mm2</v>
          </cell>
          <cell r="C810" t="str">
            <v>und</v>
          </cell>
          <cell r="D810">
            <v>13.65</v>
          </cell>
        </row>
        <row r="811">
          <cell r="A811" t="str">
            <v>'152035</v>
          </cell>
          <cell r="B811" t="str">
            <v>Conector porcelana 3 polos para cabos de #10,0mm2</v>
          </cell>
          <cell r="C811" t="str">
            <v>und</v>
          </cell>
          <cell r="D811">
            <v>17.53</v>
          </cell>
        </row>
        <row r="812">
          <cell r="A812" t="str">
            <v>'152040</v>
          </cell>
          <cell r="B812" t="str">
            <v>Prensa cabos para eletroduto 1/2"</v>
          </cell>
          <cell r="C812" t="str">
            <v>und</v>
          </cell>
          <cell r="D812">
            <v>25.66</v>
          </cell>
        </row>
        <row r="813">
          <cell r="A813" t="str">
            <v>'152041</v>
          </cell>
          <cell r="B813" t="str">
            <v>Prensa cabos para eletroduto 3/4"</v>
          </cell>
          <cell r="C813" t="str">
            <v>und</v>
          </cell>
          <cell r="D813">
            <v>27.65</v>
          </cell>
        </row>
        <row r="814">
          <cell r="A814" t="str">
            <v>'152042</v>
          </cell>
          <cell r="B814" t="str">
            <v>Prensa cabos para eletroduto de 1"</v>
          </cell>
          <cell r="C814" t="str">
            <v>und</v>
          </cell>
          <cell r="D814">
            <v>33.46</v>
          </cell>
        </row>
        <row r="815">
          <cell r="A815" t="str">
            <v>'1522</v>
          </cell>
          <cell r="B815" t="str">
            <v>(COMPOSIÇÃO REPRESENTATIVA) - MONTAGEM MECANICA E ELETRICA, TESTE DE ACEITAÇÃO DE QUADROS DE FABRICAÇÃO ESPECIAL COM ATESTADOS TTA/PTTA</v>
          </cell>
          <cell r="C815">
            <v>0</v>
          </cell>
          <cell r="D815">
            <v>0</v>
          </cell>
        </row>
        <row r="816">
          <cell r="A816" t="str">
            <v>'152201</v>
          </cell>
          <cell r="B816" t="str">
            <v>(composição representativa) Montagem mecânica de quadro de distribuição até 16 circuitos (600x500mm)</v>
          </cell>
          <cell r="C816" t="str">
            <v>und</v>
          </cell>
          <cell r="D816">
            <v>70.5</v>
          </cell>
        </row>
        <row r="817">
          <cell r="A817" t="str">
            <v>'152202</v>
          </cell>
          <cell r="B817" t="str">
            <v>(composição representativa) Montagem mecânica de Quadro de distribuição até 32 circuitos (1000x600mm)</v>
          </cell>
          <cell r="C817" t="str">
            <v>und</v>
          </cell>
          <cell r="D817">
            <v>105.75</v>
          </cell>
        </row>
        <row r="818">
          <cell r="A818" t="str">
            <v>'152203</v>
          </cell>
          <cell r="B818" t="str">
            <v>(composição representativa) Montagem mecânica de Quadro de distribuição até 64 circuitos (2000x800mm)</v>
          </cell>
          <cell r="C818" t="str">
            <v>und</v>
          </cell>
          <cell r="D818">
            <v>176.25</v>
          </cell>
        </row>
        <row r="819">
          <cell r="A819" t="str">
            <v>'152204</v>
          </cell>
          <cell r="B819" t="str">
            <v>(composição representativa) Montagem mecânica de Barramento de cobre de 1/2" x 1/16" (85A) até 2.1/2" x 5/16" (905A)</v>
          </cell>
          <cell r="C819" t="str">
            <v>m</v>
          </cell>
          <cell r="D819">
            <v>23.62</v>
          </cell>
        </row>
        <row r="820">
          <cell r="A820" t="str">
            <v>'152205</v>
          </cell>
          <cell r="B820" t="str">
            <v>(composição representativa) Montagem mecânica de Barramento de cobre de 2.1/4" x 1/2" (1086A) até 8" x 1/2" (3195A)</v>
          </cell>
          <cell r="C820" t="str">
            <v>m</v>
          </cell>
          <cell r="D820">
            <v>35.25</v>
          </cell>
        </row>
        <row r="821">
          <cell r="A821" t="str">
            <v>'152206</v>
          </cell>
          <cell r="B821" t="str">
            <v>(composição representativa) Montagem mecânica de Isolador p/ barra de 1000V</v>
          </cell>
          <cell r="C821" t="str">
            <v>und</v>
          </cell>
          <cell r="D821">
            <v>28.2</v>
          </cell>
        </row>
        <row r="822">
          <cell r="A822" t="str">
            <v>'152207</v>
          </cell>
          <cell r="B822" t="str">
            <v>(composição representativa) Montagem mecânica de trilho metálico DIN 35mm</v>
          </cell>
          <cell r="C822" t="str">
            <v>m</v>
          </cell>
          <cell r="D822">
            <v>17.63</v>
          </cell>
        </row>
        <row r="823">
          <cell r="A823" t="str">
            <v>'152208</v>
          </cell>
          <cell r="B823" t="str">
            <v>(composição representativa) Montagem elétrica de Programador logico</v>
          </cell>
          <cell r="C823" t="str">
            <v>und</v>
          </cell>
          <cell r="D823">
            <v>31.73</v>
          </cell>
        </row>
        <row r="824">
          <cell r="A824" t="str">
            <v>'152209</v>
          </cell>
          <cell r="B824" t="str">
            <v>(composição representativa) Montagem elétrica de Disjuntor Tripolar até 400A</v>
          </cell>
          <cell r="C824" t="str">
            <v>und</v>
          </cell>
          <cell r="D824">
            <v>70.5</v>
          </cell>
        </row>
        <row r="825">
          <cell r="A825" t="str">
            <v>'152210</v>
          </cell>
          <cell r="B825" t="str">
            <v>(composição representativa) Montagem elétrica de Disjuntor Tripolar Geral até 1000A</v>
          </cell>
          <cell r="C825" t="str">
            <v>und</v>
          </cell>
          <cell r="D825">
            <v>141</v>
          </cell>
        </row>
        <row r="826">
          <cell r="A826" t="str">
            <v>'152211</v>
          </cell>
          <cell r="B826" t="str">
            <v>(composição representativa) Montagem elétrica de Disjuntor Tripolar Geral até 1600A</v>
          </cell>
          <cell r="C826" t="str">
            <v>und</v>
          </cell>
          <cell r="D826">
            <v>176.25</v>
          </cell>
        </row>
        <row r="827">
          <cell r="A827" t="str">
            <v>'152212</v>
          </cell>
          <cell r="B827" t="str">
            <v>(composição representativa) Montagem elétrica de Disjuntor Tripolar Geral até 3150A</v>
          </cell>
          <cell r="C827" t="str">
            <v>und</v>
          </cell>
          <cell r="D827">
            <v>282</v>
          </cell>
        </row>
        <row r="828">
          <cell r="A828" t="str">
            <v>'152213</v>
          </cell>
          <cell r="B828" t="str">
            <v>(composição representativa) Montagem elétrica de Dispositivo Diferencial Residual (DR) Monopolar</v>
          </cell>
          <cell r="C828" t="str">
            <v>und</v>
          </cell>
          <cell r="D828">
            <v>14.1</v>
          </cell>
        </row>
        <row r="829">
          <cell r="A829" t="str">
            <v>'152214</v>
          </cell>
          <cell r="B829" t="str">
            <v>(composição representativa) Montagem elétrica de Dispositivo Diferencial Residual (DR) Bipolar e Tetrapolar</v>
          </cell>
          <cell r="C829" t="str">
            <v>und</v>
          </cell>
          <cell r="D829">
            <v>21.15</v>
          </cell>
        </row>
        <row r="830">
          <cell r="A830" t="str">
            <v>'152215</v>
          </cell>
          <cell r="B830" t="str">
            <v>(composição representativa) Montagem elétrica de Dispositivo de Proteção Contra Surto (DPS)</v>
          </cell>
          <cell r="C830" t="str">
            <v>und</v>
          </cell>
          <cell r="D830">
            <v>10.58</v>
          </cell>
        </row>
        <row r="831">
          <cell r="A831" t="str">
            <v>'152216</v>
          </cell>
          <cell r="B831" t="str">
            <v>(composição representativa) Montagem elétrica de Base e Fusível Tipo Diazed até 63A</v>
          </cell>
          <cell r="C831" t="str">
            <v>und</v>
          </cell>
          <cell r="D831">
            <v>15.86</v>
          </cell>
        </row>
        <row r="832">
          <cell r="A832" t="str">
            <v>'152217</v>
          </cell>
          <cell r="B832" t="str">
            <v>(composição representativa) Montagem elétrica de Base e Fusível Tipo NH 00 até 125A</v>
          </cell>
          <cell r="C832" t="str">
            <v>und</v>
          </cell>
          <cell r="D832">
            <v>17.63</v>
          </cell>
        </row>
        <row r="833">
          <cell r="A833" t="str">
            <v>'152218</v>
          </cell>
          <cell r="B833" t="str">
            <v>(composição representativa) Montagem elétrica de Base e Fusível Tipo NH 01 até 250A</v>
          </cell>
          <cell r="C833" t="str">
            <v>und</v>
          </cell>
          <cell r="D833">
            <v>21.15</v>
          </cell>
        </row>
        <row r="834">
          <cell r="A834" t="str">
            <v>'152219</v>
          </cell>
          <cell r="B834" t="str">
            <v>(composição representativa) Montagem elétrica de Base e Fusível Tipo NH 02 até 400A</v>
          </cell>
          <cell r="C834" t="str">
            <v>und</v>
          </cell>
          <cell r="D834">
            <v>24.68</v>
          </cell>
        </row>
        <row r="835">
          <cell r="A835" t="str">
            <v>'152220</v>
          </cell>
          <cell r="B835" t="str">
            <v>(composição representativa) Montagem elétrica de Base e Fusível Tipo NH 03 até 630A</v>
          </cell>
          <cell r="C835" t="str">
            <v>und</v>
          </cell>
          <cell r="D835">
            <v>28.2</v>
          </cell>
        </row>
        <row r="836">
          <cell r="A836" t="str">
            <v>'152221</v>
          </cell>
          <cell r="B836" t="str">
            <v>(composição representativa) Montagem elétrica de Base e Fusível Tipo NH 04 até 1250A</v>
          </cell>
          <cell r="C836" t="str">
            <v>und</v>
          </cell>
          <cell r="D836">
            <v>31.73</v>
          </cell>
        </row>
        <row r="837">
          <cell r="A837" t="str">
            <v>'152222</v>
          </cell>
          <cell r="B837" t="str">
            <v>(composição representativa) Montagem elétrica de Comutador 2 ou 3 posições</v>
          </cell>
          <cell r="C837" t="str">
            <v>und</v>
          </cell>
          <cell r="D837">
            <v>15.86</v>
          </cell>
        </row>
        <row r="838">
          <cell r="A838" t="str">
            <v>'152223</v>
          </cell>
          <cell r="B838" t="str">
            <v>(composição representativa) Montagem elétrica de Botões de comando</v>
          </cell>
          <cell r="C838" t="str">
            <v>und</v>
          </cell>
          <cell r="D838">
            <v>8.81</v>
          </cell>
        </row>
        <row r="839">
          <cell r="A839" t="str">
            <v>'152224</v>
          </cell>
          <cell r="B839" t="str">
            <v>(composição representativa) Montagem elétrica de Contator auxiliares</v>
          </cell>
          <cell r="C839" t="str">
            <v>und</v>
          </cell>
          <cell r="D839">
            <v>31.73</v>
          </cell>
        </row>
        <row r="840">
          <cell r="A840" t="str">
            <v>'152225</v>
          </cell>
          <cell r="B840" t="str">
            <v>(composição representativa) Montagem elétrica de Relê de sobre corrente</v>
          </cell>
          <cell r="C840" t="str">
            <v>und</v>
          </cell>
          <cell r="D840">
            <v>31.73</v>
          </cell>
        </row>
        <row r="841">
          <cell r="A841" t="str">
            <v>'152226</v>
          </cell>
          <cell r="B841" t="str">
            <v>(composição representativa) Montagem elétrica de Voltímetro Seletor</v>
          </cell>
          <cell r="C841" t="str">
            <v>und</v>
          </cell>
          <cell r="D841">
            <v>15.86</v>
          </cell>
        </row>
        <row r="842">
          <cell r="A842" t="str">
            <v>'152227</v>
          </cell>
          <cell r="B842" t="str">
            <v>(composição representativa) Montagem elétrica de Amperímetro Seletor</v>
          </cell>
          <cell r="C842" t="str">
            <v>und</v>
          </cell>
          <cell r="D842">
            <v>15.86</v>
          </cell>
        </row>
        <row r="843">
          <cell r="A843" t="str">
            <v>'152228</v>
          </cell>
          <cell r="B843" t="str">
            <v>(composição representativa) Montagem elétrica de Conectores de borne</v>
          </cell>
          <cell r="C843" t="str">
            <v>und</v>
          </cell>
          <cell r="D843">
            <v>5.74</v>
          </cell>
        </row>
        <row r="844">
          <cell r="A844" t="str">
            <v>'152229</v>
          </cell>
          <cell r="B844" t="str">
            <v>(composição representativa) Montagem elétrica de Terminais de compressão</v>
          </cell>
          <cell r="C844" t="str">
            <v>und</v>
          </cell>
          <cell r="D844">
            <v>1.34</v>
          </cell>
        </row>
        <row r="845">
          <cell r="A845" t="str">
            <v>'152230</v>
          </cell>
          <cell r="B845" t="str">
            <v>(composição representativa) Teste ponto a ponto por circuitos</v>
          </cell>
          <cell r="C845" t="str">
            <v>und</v>
          </cell>
          <cell r="D845">
            <v>13.85</v>
          </cell>
        </row>
        <row r="846">
          <cell r="A846" t="str">
            <v>'152231</v>
          </cell>
          <cell r="B846" t="str">
            <v>(composição representativa) Teste funcional por circuitos</v>
          </cell>
          <cell r="C846" t="str">
            <v>und</v>
          </cell>
          <cell r="D846">
            <v>27.7</v>
          </cell>
        </row>
        <row r="847">
          <cell r="A847" t="str">
            <v>'152232</v>
          </cell>
          <cell r="B847" t="str">
            <v>(composição representativa) Teste Dielétrico por circuitos</v>
          </cell>
          <cell r="C847" t="str">
            <v>und</v>
          </cell>
          <cell r="D847">
            <v>55.4</v>
          </cell>
        </row>
        <row r="848">
          <cell r="A848" t="str">
            <v>'152233</v>
          </cell>
          <cell r="B848" t="str">
            <v>(composição representativa) Teste de aceitação para Quadro de distribuição até 16 circuitos, com emissão de ART e laudo PTTA/TTA</v>
          </cell>
          <cell r="C848" t="str">
            <v>und</v>
          </cell>
          <cell r="D848">
            <v>343.71</v>
          </cell>
        </row>
        <row r="849">
          <cell r="A849" t="str">
            <v>'152234</v>
          </cell>
          <cell r="B849" t="str">
            <v>(composição representativa) Teste de aceitação para Quadro de distribuição até 32 circuitos, com emissão de ART e laudo PTTA/TTA</v>
          </cell>
          <cell r="C849" t="str">
            <v>und</v>
          </cell>
          <cell r="D849">
            <v>532.04</v>
          </cell>
        </row>
        <row r="850">
          <cell r="A850" t="str">
            <v>'152235</v>
          </cell>
          <cell r="B850" t="str">
            <v>(composição representativa) Teste de aceitação para Quadro de distribuição até 64 circuitos, com emissão de ART e laudo PTTA/TTA</v>
          </cell>
          <cell r="C850" t="str">
            <v>und</v>
          </cell>
          <cell r="D850">
            <v>1067.68</v>
          </cell>
        </row>
        <row r="851">
          <cell r="A851" t="str">
            <v>'152236</v>
          </cell>
          <cell r="B851" t="str">
            <v>(composição representativa) Montagem mecânica de canaleta PVC aberta 50x80mm</v>
          </cell>
          <cell r="C851" t="str">
            <v>m</v>
          </cell>
          <cell r="D851">
            <v>3.53</v>
          </cell>
        </row>
        <row r="852">
          <cell r="A852" t="str">
            <v>'152238</v>
          </cell>
          <cell r="B852" t="str">
            <v>(composição representativa) Montagem mecânica de Botão sinalizador luminoso LED 22mm</v>
          </cell>
          <cell r="C852" t="str">
            <v>und</v>
          </cell>
          <cell r="D852">
            <v>7.05</v>
          </cell>
        </row>
        <row r="853">
          <cell r="A853" t="str">
            <v>'16</v>
          </cell>
          <cell r="B853" t="str">
            <v>OUTRAS INSTALAÇÕES</v>
          </cell>
          <cell r="C853">
            <v>0</v>
          </cell>
          <cell r="D853">
            <v>0</v>
          </cell>
        </row>
        <row r="854">
          <cell r="A854" t="str">
            <v>'1601</v>
          </cell>
          <cell r="B854" t="str">
            <v>INSTALAÇÃO DE TELEFONE</v>
          </cell>
          <cell r="C854">
            <v>0</v>
          </cell>
          <cell r="D854">
            <v>0</v>
          </cell>
        </row>
        <row r="855">
          <cell r="A855" t="str">
            <v>'160105</v>
          </cell>
          <cell r="B855" t="str">
            <v>Caixa de telefone em chapa de aço padrão TELEBRAS N. 6, 1200x1200x150 mm, com fundo de madeira</v>
          </cell>
          <cell r="C855" t="str">
            <v>und</v>
          </cell>
          <cell r="D855">
            <v>1677.3</v>
          </cell>
        </row>
        <row r="856">
          <cell r="A856" t="str">
            <v>'160106</v>
          </cell>
          <cell r="B856" t="str">
            <v>Aterramento com haste de terra 5/8"x2.40m, cabo de cobre nú 6mm2 em caixa de concreto de dimensões internas de 30x30x30cm</v>
          </cell>
          <cell r="C856" t="str">
            <v>und</v>
          </cell>
          <cell r="D856">
            <v>505.61</v>
          </cell>
        </row>
        <row r="857">
          <cell r="A857" t="str">
            <v>'160108</v>
          </cell>
          <cell r="B857" t="str">
            <v>Caixa de telefone em chapa de aço padrão TELEBRAS do tipo CIE-2 200x200x120mm</v>
          </cell>
          <cell r="C857" t="str">
            <v>und</v>
          </cell>
          <cell r="D857">
            <v>142.13999999999999</v>
          </cell>
        </row>
        <row r="858">
          <cell r="A858" t="str">
            <v>'160110</v>
          </cell>
          <cell r="B858" t="str">
            <v>Caixa de telefone em chapa de aço padrão TELEBRAS do tipo CIE-4 600x600x120 mm</v>
          </cell>
          <cell r="C858" t="str">
            <v>und</v>
          </cell>
          <cell r="D858">
            <v>453.11</v>
          </cell>
        </row>
        <row r="859">
          <cell r="A859" t="str">
            <v>'160111</v>
          </cell>
          <cell r="B859" t="str">
            <v>Caixa para telefone padrão TELEMAR, dim. 1070 x 520 x 500 mm, com tampa de ferro tipo R2, assentada com argamassa de cimento, cal e areia</v>
          </cell>
          <cell r="C859" t="str">
            <v>und</v>
          </cell>
          <cell r="D859">
            <v>995.82</v>
          </cell>
        </row>
        <row r="860">
          <cell r="A860" t="str">
            <v>'160115</v>
          </cell>
          <cell r="B860" t="str">
            <v>Cabo telefônico CI, diâmetro do condutor 50mm, 30 pares</v>
          </cell>
          <cell r="C860" t="str">
            <v>m</v>
          </cell>
          <cell r="D860">
            <v>29.24</v>
          </cell>
        </row>
        <row r="861">
          <cell r="A861" t="str">
            <v>'160120</v>
          </cell>
          <cell r="B861" t="str">
            <v>Tomada para telefone com conector RJ 11</v>
          </cell>
          <cell r="C861" t="str">
            <v>und</v>
          </cell>
          <cell r="D861">
            <v>45.22</v>
          </cell>
        </row>
        <row r="862">
          <cell r="A862" t="str">
            <v>'160121</v>
          </cell>
          <cell r="B862" t="str">
            <v>Caixa de telefone em chapa de aço padrão TELEBRAS do tipo CIE-5 800x800x120 mm</v>
          </cell>
          <cell r="C862" t="str">
            <v>und</v>
          </cell>
          <cell r="D862">
            <v>753.18</v>
          </cell>
        </row>
        <row r="863">
          <cell r="A863" t="str">
            <v>'160122</v>
          </cell>
          <cell r="B863" t="str">
            <v>Caixa de telefone em chapa de aço padrão TELEBRAS do tipo CIE-6 1200x1200x150 mm</v>
          </cell>
          <cell r="C863" t="str">
            <v>und</v>
          </cell>
          <cell r="D863">
            <v>1738.99</v>
          </cell>
        </row>
        <row r="864">
          <cell r="A864" t="str">
            <v>'160123</v>
          </cell>
          <cell r="B864" t="str">
            <v>Caixa de telefone em chapa de aço padrão TELEBRAS do tipo CIE-7 1500x1500x150 mm</v>
          </cell>
          <cell r="C864" t="str">
            <v>und</v>
          </cell>
          <cell r="D864">
            <v>2484.02</v>
          </cell>
        </row>
        <row r="865">
          <cell r="A865" t="str">
            <v>'160124</v>
          </cell>
          <cell r="B865" t="str">
            <v>Cabo telefônico CI, diâmetro do condutor 50mm, 20 pares</v>
          </cell>
          <cell r="C865" t="str">
            <v>m</v>
          </cell>
          <cell r="D865">
            <v>19.55</v>
          </cell>
        </row>
        <row r="866">
          <cell r="A866" t="str">
            <v>'160125</v>
          </cell>
          <cell r="B866" t="str">
            <v>Cabo telefônico CI, diâmetro do condutor 50mm, 100 pares</v>
          </cell>
          <cell r="C866" t="str">
            <v>m</v>
          </cell>
          <cell r="D866">
            <v>78.25</v>
          </cell>
        </row>
        <row r="867">
          <cell r="A867" t="str">
            <v>'160126</v>
          </cell>
          <cell r="B867" t="str">
            <v>Cabo telefônico CI, diâmetro do condutor 50mm, 50 pares</v>
          </cell>
          <cell r="C867" t="str">
            <v>m</v>
          </cell>
          <cell r="D867">
            <v>44.32</v>
          </cell>
        </row>
        <row r="868">
          <cell r="A868" t="str">
            <v>'1602</v>
          </cell>
          <cell r="B868" t="str">
            <v>INSTALAÇÃO DE GÁS</v>
          </cell>
          <cell r="C868">
            <v>0</v>
          </cell>
          <cell r="D868">
            <v>0</v>
          </cell>
        </row>
        <row r="869">
          <cell r="A869" t="str">
            <v>'160207</v>
          </cell>
          <cell r="B869" t="str">
            <v>Abrigo de gás para 2 cilindros 45 Kg, exec. em alv. bloco conc cheio,dim 1,50x0.85x2.10m, inclusive cilindros e rede interna do abrigo compreendendo tubos e válvulas de esfera que interligam os cilindros</v>
          </cell>
          <cell r="C869" t="str">
            <v>und</v>
          </cell>
          <cell r="D869">
            <v>7628.24</v>
          </cell>
        </row>
        <row r="870">
          <cell r="A870" t="str">
            <v>'160208</v>
          </cell>
          <cell r="B870" t="str">
            <v>Abrigo de gás para 4 cilindros 45Kg , exec. em alv bloco concreto, dim.4.05x0,85x2.10m, inclusive cilindros e rede interna do abrigo compreendendo tubos e válvulas de esfera que interligam os cilindros</v>
          </cell>
          <cell r="C870" t="str">
            <v>und</v>
          </cell>
          <cell r="D870">
            <v>13508.08</v>
          </cell>
        </row>
        <row r="871">
          <cell r="A871" t="str">
            <v>'1603</v>
          </cell>
          <cell r="B871" t="str">
            <v>INSTALAÇÃO DE PÁRA-RAIO</v>
          </cell>
          <cell r="C871">
            <v>0</v>
          </cell>
          <cell r="D871">
            <v>0</v>
          </cell>
        </row>
        <row r="872">
          <cell r="A872" t="str">
            <v>'160303</v>
          </cell>
          <cell r="B872" t="str">
            <v>Aterramento com haste terra 5/8" x 2.40, cabo de cobre nu 6mm2, inclusive caixa de concreto 30 x 30 cm</v>
          </cell>
          <cell r="C872" t="str">
            <v>und</v>
          </cell>
          <cell r="D872">
            <v>469.75</v>
          </cell>
        </row>
        <row r="873">
          <cell r="A873" t="str">
            <v>'160304</v>
          </cell>
          <cell r="B873" t="str">
            <v>Pára-raios tipo franklim incluindo base de fixação, conjunto de contraventagem c/abraçadeira p/3 estais em tubo e demais acessórios c/exceção do cabo de cobre de descida e suportes isoladores</v>
          </cell>
          <cell r="C873" t="str">
            <v>und</v>
          </cell>
          <cell r="D873">
            <v>992.66</v>
          </cell>
        </row>
        <row r="874">
          <cell r="A874" t="str">
            <v>'160305</v>
          </cell>
          <cell r="B874" t="str">
            <v>Condutor de cobre nú, seção de 35mm2, inclusive suportes isoladores e acessórios de fixação, conforme projeto</v>
          </cell>
          <cell r="C874" t="str">
            <v>m</v>
          </cell>
          <cell r="D874">
            <v>99.06</v>
          </cell>
        </row>
        <row r="875">
          <cell r="A875" t="str">
            <v>'160308</v>
          </cell>
          <cell r="B875" t="str">
            <v>Cabo condutor de cobre eletrolítico nu, tempera meio dura, encordoamento classe 2, para aterramento, diam. 50mm2</v>
          </cell>
          <cell r="C875" t="str">
            <v>m</v>
          </cell>
          <cell r="D875">
            <v>79.72</v>
          </cell>
        </row>
        <row r="876">
          <cell r="A876" t="str">
            <v>'160309</v>
          </cell>
          <cell r="B876" t="str">
            <v>Terminal aéreo em latão (minicaptor), com conector e fixação horizontal 250mm x 10mm, ref. TEL-2024, inclusive vedação dos furos com poliuretano ref. TEL 5905, marca de ref. Termotécnica ou equivalente</v>
          </cell>
          <cell r="C876" t="str">
            <v>und</v>
          </cell>
          <cell r="D876">
            <v>116.23</v>
          </cell>
        </row>
        <row r="877">
          <cell r="A877" t="str">
            <v>'160310</v>
          </cell>
          <cell r="B877" t="str">
            <v>Conector de medição em latão com 2 parafusos para cabos de 16 a 50 mm2, ref. TEL-562, Termotécnica ou equivalente</v>
          </cell>
          <cell r="C877" t="str">
            <v>und</v>
          </cell>
          <cell r="D877">
            <v>56.1</v>
          </cell>
        </row>
        <row r="878">
          <cell r="A878" t="str">
            <v>'160311</v>
          </cell>
          <cell r="B878" t="str">
            <v>Haste de terra tipo COPPERWELD - 5/8" x 2.40m</v>
          </cell>
          <cell r="C878" t="str">
            <v>und</v>
          </cell>
          <cell r="D878">
            <v>232.79</v>
          </cell>
        </row>
        <row r="879">
          <cell r="A879" t="str">
            <v>'160312</v>
          </cell>
          <cell r="B879" t="str">
            <v>Kit completo para solda Exotérmica (Molde HCL 5/8" Ref: TEL905611 / Cartucho n° 115 Ref: TEL 909115 / Alicate Z 201 Ref: TEL 998201), marca de referência Termotécnica ou equivalente</v>
          </cell>
          <cell r="C879" t="str">
            <v>und</v>
          </cell>
          <cell r="D879">
            <v>49.24</v>
          </cell>
        </row>
        <row r="880">
          <cell r="A880" t="str">
            <v>'160313</v>
          </cell>
          <cell r="B880" t="str">
            <v>Fixador universal latão estanhado p/ cabos 16 a 70 mm2 ref. 5024, incl. parafuso sextavado M6x45mm, arruela lisa 1/4", bucha nº8, vedação dos furos c/ poliuretano ref. 5905, marca de ref. Termotécnica ou equivalente</v>
          </cell>
          <cell r="C880" t="str">
            <v>und</v>
          </cell>
          <cell r="D880">
            <v>51.71</v>
          </cell>
        </row>
        <row r="881">
          <cell r="A881" t="str">
            <v>'160314</v>
          </cell>
          <cell r="B881" t="str">
            <v>Mastro simples 3mx1.1/2", uma descida, incl. base de fixação, captor, conj.de contraventagem c/abraçadeira p/3 estais em tubo e demais acessórios, excl. cabo de cobre de descida e suportes isoladores, ref.Termotécnica ou equiv.</v>
          </cell>
          <cell r="C881" t="str">
            <v>und</v>
          </cell>
          <cell r="D881">
            <v>913.67</v>
          </cell>
        </row>
        <row r="882">
          <cell r="A882" t="str">
            <v>'160315</v>
          </cell>
          <cell r="B882" t="str">
            <v>Mastro telescópico 5mx2", uma descida, incl. base de fixação, captor, conj.de contraventagem c/abraçadeira p/3 estais em tubo e demais acessórios excl. cabo de cobre de descida e suportes isoladores, ref. Termotécnica ou equiv.</v>
          </cell>
          <cell r="C882" t="str">
            <v>und</v>
          </cell>
          <cell r="D882">
            <v>1356.76</v>
          </cell>
        </row>
        <row r="883">
          <cell r="A883" t="str">
            <v>'160316</v>
          </cell>
          <cell r="B883" t="str">
            <v>Caixa de inspeção em PVC, diâmetro 300 mm, ref TEL-552, marca de referência Termotécnica ou equivalente, inclusive escavação e reaterro</v>
          </cell>
          <cell r="C883" t="str">
            <v>und</v>
          </cell>
          <cell r="D883">
            <v>80.849999999999994</v>
          </cell>
        </row>
        <row r="884">
          <cell r="A884" t="str">
            <v>'160317</v>
          </cell>
          <cell r="B884" t="str">
            <v>Cabo de cobre nú 50mm2, ref. TEL 5750, marca de referência Termotécnica ou equivalente</v>
          </cell>
          <cell r="C884" t="str">
            <v>m</v>
          </cell>
          <cell r="D884">
            <v>79.72</v>
          </cell>
        </row>
        <row r="885">
          <cell r="A885" t="str">
            <v>'160318</v>
          </cell>
          <cell r="B885" t="str">
            <v>Cabo de cobre nú 35mm2, ref. TEL 5735, marca de referência Termotécnica ou equivalente</v>
          </cell>
          <cell r="C885" t="str">
            <v>m</v>
          </cell>
          <cell r="D885">
            <v>55.86</v>
          </cell>
        </row>
        <row r="886">
          <cell r="A886" t="str">
            <v>'160319</v>
          </cell>
          <cell r="B886" t="str">
            <v>Presilha de latão ref. 744, inclusive parafuso fenda DN 4,2x32mm e bucha nylon DN 6mm e vedação dos furos com poliuretano ref. 5905, marca de ref. Termotécnica ou equivalente</v>
          </cell>
          <cell r="C886" t="str">
            <v>und</v>
          </cell>
          <cell r="D886">
            <v>9.19</v>
          </cell>
        </row>
        <row r="887">
          <cell r="A887" t="str">
            <v>'160321</v>
          </cell>
          <cell r="B887" t="str">
            <v>Tampa reforçada em ferro fundido com escotilha TEL 536, inclusive assentamento, marca de referência Termotécnica ou equivalente</v>
          </cell>
          <cell r="C887" t="str">
            <v>und</v>
          </cell>
          <cell r="D887">
            <v>114.3</v>
          </cell>
        </row>
        <row r="888">
          <cell r="A888" t="str">
            <v>'160322</v>
          </cell>
          <cell r="B888" t="str">
            <v>Abraçadeira tipo "D" com cunha, diâmetro 1", ref. TEL-095, marca de referência Termotécnica ou equivalente</v>
          </cell>
          <cell r="C888" t="str">
            <v>und</v>
          </cell>
          <cell r="D888">
            <v>5.55</v>
          </cell>
        </row>
        <row r="889">
          <cell r="A889" t="str">
            <v>'160323</v>
          </cell>
          <cell r="B889" t="str">
            <v>Tampão para eletroduto 1", ref. TEL-5533, marca de referência Termotécnica ou equivalente</v>
          </cell>
          <cell r="C889" t="str">
            <v>und</v>
          </cell>
          <cell r="D889">
            <v>12.9</v>
          </cell>
        </row>
        <row r="890">
          <cell r="A890" t="str">
            <v>'160324</v>
          </cell>
          <cell r="B890" t="str">
            <v>Caixa de equalização de potenciais para uso interno e externo com cinco (5) terminais para aterramento (BEP), em polipropileno, ref. TEL-902, marca de referência Termotécnica ou equivalente</v>
          </cell>
          <cell r="C890" t="str">
            <v>und</v>
          </cell>
          <cell r="D890">
            <v>216.45</v>
          </cell>
        </row>
        <row r="891">
          <cell r="A891" t="str">
            <v>'160325</v>
          </cell>
          <cell r="B891" t="str">
            <v>Caixa de equalização de potenciais para uso interno e externo com nove (9) terminais para aterramento (BEP), em aço, com flange inferior e vedação na porta, ref. TEL-903, marca de referência Termotécnica ou equivalente</v>
          </cell>
          <cell r="C891" t="str">
            <v>und</v>
          </cell>
          <cell r="D891">
            <v>588.79</v>
          </cell>
        </row>
        <row r="892">
          <cell r="A892" t="str">
            <v>'160326</v>
          </cell>
          <cell r="B892" t="str">
            <v>Barra chata em alumínio 7/8"x1/8" (70mm²), com furos diâmetro 7 mm ref. TEL-771, marca de referência Termotécnica ou equivalente</v>
          </cell>
          <cell r="C892" t="str">
            <v>m</v>
          </cell>
          <cell r="D892">
            <v>35.86</v>
          </cell>
        </row>
        <row r="893">
          <cell r="A893" t="str">
            <v>'160327</v>
          </cell>
          <cell r="B893" t="str">
            <v>Barra chata em aço galvanizado a fogo 7/8"x1/8" (70mm²), com furos diâm. 7mm ref. TEL-761, marca de referência Termotécnica ou equivalente</v>
          </cell>
          <cell r="C893" t="str">
            <v>m</v>
          </cell>
          <cell r="D893">
            <v>36.22</v>
          </cell>
        </row>
        <row r="894">
          <cell r="A894" t="str">
            <v>'160328</v>
          </cell>
          <cell r="B894" t="str">
            <v>Terminal estanhado de 1 compressão 1 furo, 35mm², ref. TEL-5135, marca de referência Termotécnica ou equivalente</v>
          </cell>
          <cell r="C894" t="str">
            <v>und</v>
          </cell>
          <cell r="D894">
            <v>27.11</v>
          </cell>
        </row>
        <row r="895">
          <cell r="A895" t="str">
            <v>'160329</v>
          </cell>
          <cell r="B895" t="str">
            <v>Curva 90º de barra chata em alumínio 7/8"x1/8"x300mm, 70mm², ref. TEL-778, marca de referência Termotécnica ou equivalente</v>
          </cell>
          <cell r="C895" t="str">
            <v>und</v>
          </cell>
          <cell r="D895">
            <v>17.29</v>
          </cell>
        </row>
        <row r="896">
          <cell r="A896" t="str">
            <v>'160330</v>
          </cell>
          <cell r="B896" t="str">
            <v>Fixador ômega em latão ref. 733, inclusive parafuso fenda DN 4,2x32mm, bucha nylon DN 6mm e vedação dos furos com poliuretano ref. 5905, marca de ref. Termotécnica ou equivalente</v>
          </cell>
          <cell r="C896" t="str">
            <v>und</v>
          </cell>
          <cell r="D896">
            <v>10.89</v>
          </cell>
        </row>
        <row r="897">
          <cell r="A897" t="str">
            <v>'160331</v>
          </cell>
          <cell r="B897" t="str">
            <v>Cordoalha flexível 25x100 mm, com dois furos, diâmetro 11 mm, ref. TEL-5701, marca de referência Termotécnica ou equivalente</v>
          </cell>
          <cell r="C897" t="str">
            <v>und</v>
          </cell>
          <cell r="D897">
            <v>35.590000000000003</v>
          </cell>
        </row>
        <row r="898">
          <cell r="A898" t="str">
            <v>'160332</v>
          </cell>
          <cell r="B898" t="str">
            <v>Fita perfurada em latão niquelado 20mm x 0,8mm, para equalização de potenciais, ref. TEL-750, marca de referência Termotécnica ou equivalente</v>
          </cell>
          <cell r="C898" t="str">
            <v>m</v>
          </cell>
          <cell r="D898">
            <v>36.119999999999997</v>
          </cell>
        </row>
        <row r="899">
          <cell r="A899" t="str">
            <v>'160333</v>
          </cell>
          <cell r="B899" t="str">
            <v>Cabo de cobre nú 50 mm2, ref. TEL-5750, marca de referência Termotécnica ou equivalente, inclusive abertura e fechamento de vala para cabo dimensões 50x20cm</v>
          </cell>
          <cell r="C899" t="str">
            <v>m</v>
          </cell>
          <cell r="D899">
            <v>90.48</v>
          </cell>
        </row>
        <row r="900">
          <cell r="A900" t="str">
            <v>'160334</v>
          </cell>
          <cell r="B900" t="str">
            <v>Terminal estanhado de 1 compressão 1 furo, 50mm², ref. TEL-5150, marca de referência Termotécnica ou equivalente</v>
          </cell>
          <cell r="C900" t="str">
            <v>und</v>
          </cell>
          <cell r="D900">
            <v>37.28</v>
          </cell>
        </row>
        <row r="901">
          <cell r="A901" t="str">
            <v>'160335</v>
          </cell>
          <cell r="B901" t="str">
            <v>Chapa perfurada(tela casa da moeda) BELINOX, largura 245 mm, espessura 1.5mm, ref. TEL-754, marca de referência Termotécnica ou equivalente</v>
          </cell>
          <cell r="C901" t="str">
            <v>m</v>
          </cell>
          <cell r="D901">
            <v>63.85</v>
          </cell>
        </row>
        <row r="902">
          <cell r="A902" t="str">
            <v>'1606</v>
          </cell>
          <cell r="B902" t="str">
            <v>INSTALAÇÃO DE INCÊNDIO</v>
          </cell>
          <cell r="C902">
            <v>0</v>
          </cell>
          <cell r="D902">
            <v>0</v>
          </cell>
        </row>
        <row r="903">
          <cell r="A903" t="str">
            <v>'160602</v>
          </cell>
          <cell r="B903" t="str">
            <v>Hidrante de parede, com abrigo em chapa, 60x90x17cm, com suporte e mangueira 20m 63mm, adaptador rosca fêmea e engate rápido, esguicho em latão regulavel, registro globo angular 45º/ 63mm</v>
          </cell>
          <cell r="C903" t="str">
            <v>und</v>
          </cell>
          <cell r="D903">
            <v>1741.9</v>
          </cell>
        </row>
        <row r="904">
          <cell r="A904" t="str">
            <v>'160603</v>
          </cell>
          <cell r="B904" t="str">
            <v>Hidrante de recalque no passeio em caixa metálica de 40x60x40cm, incl. registro globo angular 90º de 63mm, adaptador p/ engate rápido e tampa c/ corrente</v>
          </cell>
          <cell r="C904" t="str">
            <v>und</v>
          </cell>
          <cell r="D904">
            <v>886.16</v>
          </cell>
        </row>
        <row r="905">
          <cell r="A905" t="str">
            <v>'160604</v>
          </cell>
          <cell r="B905" t="str">
            <v>Extintor de incêndio de água pressurizada capacidade 2A (10L), inclusive suporte para fixação e EXCLUSIVE placa sinalizadora em PVC Fotoluminescente</v>
          </cell>
          <cell r="C905" t="str">
            <v>und</v>
          </cell>
          <cell r="D905">
            <v>229.28</v>
          </cell>
        </row>
        <row r="906">
          <cell r="A906" t="str">
            <v>'160605</v>
          </cell>
          <cell r="B906" t="str">
            <v>Extintor de incêndio portátil de pó químico ABC com capacidade 2A-20B:C (6 kg), inclusive suporte para fixação, EXCLUSIVE placa sinalizadora em PVC fotoluminescente</v>
          </cell>
          <cell r="C906" t="str">
            <v>und</v>
          </cell>
          <cell r="D906">
            <v>249.59</v>
          </cell>
        </row>
        <row r="907">
          <cell r="A907" t="str">
            <v>'160606</v>
          </cell>
          <cell r="B907" t="str">
            <v>Extintor de incêndio de gás carbônico CO2 5 B:C (6 Kg), inclusive suporte para fixação, EXCLUSIVE placa sinalizadora em PVC fotoluminescente</v>
          </cell>
          <cell r="C907" t="str">
            <v>und</v>
          </cell>
          <cell r="D907">
            <v>593.22</v>
          </cell>
        </row>
        <row r="908">
          <cell r="A908" t="str">
            <v>'160607</v>
          </cell>
          <cell r="B908" t="str">
            <v>Extintor de incêndio portátil de pó químico ABC com capacidade 2A-20B:C (4 kg), inclusive suporte para fixação, EXCLUSIVE placa sinalizadora em PVC fotoluminescente</v>
          </cell>
          <cell r="C908" t="str">
            <v>und</v>
          </cell>
          <cell r="D908">
            <v>221.4</v>
          </cell>
        </row>
        <row r="909">
          <cell r="A909" t="str">
            <v>'160608</v>
          </cell>
          <cell r="B909" t="str">
            <v>Ponto para seta indicativa de saída, incl. seta em acrílico, com fonte alimentadora própria que assegure um funcionamento mínimo de 1h, para quando ocorrer falta de energia elétrica na rede pública, conforme projeto</v>
          </cell>
          <cell r="C909" t="str">
            <v>und</v>
          </cell>
          <cell r="D909">
            <v>326.42</v>
          </cell>
        </row>
        <row r="910">
          <cell r="A910" t="str">
            <v>'160612</v>
          </cell>
          <cell r="B910" t="str">
            <v>Placa de sinalização de segurança CODIGO 14 - 315/158(NBR 13.434); CÓDIGO S3(NT 14/2010-ES) ("SAIDA DE EMERGÊNCIA" - seta vertical)</v>
          </cell>
          <cell r="C910" t="str">
            <v>und</v>
          </cell>
          <cell r="D910">
            <v>25.33</v>
          </cell>
        </row>
        <row r="911">
          <cell r="A911" t="str">
            <v>'160613</v>
          </cell>
          <cell r="B911" t="str">
            <v>Ponto para iluminação de emergência completo, inclusive bloco autônomo de iluminação 2x9W com tomada universal</v>
          </cell>
          <cell r="C911" t="str">
            <v>und</v>
          </cell>
          <cell r="D911">
            <v>229.92</v>
          </cell>
        </row>
        <row r="912">
          <cell r="A912" t="str">
            <v>'160625</v>
          </cell>
          <cell r="B912" t="str">
            <v>Abrigo para hidrante de recalque no passeio em caixa de alvenaria 60x40cm em bloco de concreto inclusive registro de recalque ø 65 mm (2 1/2") e tampa de ferro fundido 40x40cm com inscrição incêndio</v>
          </cell>
          <cell r="C912" t="str">
            <v>und</v>
          </cell>
          <cell r="D912">
            <v>720.08</v>
          </cell>
        </row>
        <row r="913">
          <cell r="A913" t="str">
            <v>'160626</v>
          </cell>
          <cell r="B913" t="str">
            <v>Fornecimento e instalação de Porta corta-fogo para saída de emergência Dim.: 80x210x5cm, conforme ABNT NBR 11742, classe P-90, chapa de aco, tendo marcos, inclusive tres pares de dobradicas com mola, exclusive pintura</v>
          </cell>
          <cell r="C913" t="str">
            <v>und</v>
          </cell>
          <cell r="D913">
            <v>1705.32</v>
          </cell>
        </row>
        <row r="914">
          <cell r="A914" t="str">
            <v>'160627</v>
          </cell>
          <cell r="B914" t="str">
            <v>Fornecimento e instalação de Porta corta-fogo para saída de emergência Dim.: 90x210x5cm, conforme ABNT NBR 11742, classe P-90, chapa de aco, tendo marcos, inclusive tres pares de dobradicas com mola, exclusive pintura</v>
          </cell>
          <cell r="C914" t="str">
            <v>und</v>
          </cell>
          <cell r="D914">
            <v>1805.32</v>
          </cell>
        </row>
        <row r="915">
          <cell r="A915" t="str">
            <v>'160628</v>
          </cell>
          <cell r="B915" t="str">
            <v>Fornecimento e instalação de Porta corta-fogo para saída de emergência Dim.: 90x210x5cm, conforme ABNT NBR 11742, classe P-120, chapa de aco, tendo marcos, inclusive tres pares de dobradicas com mola, exclusive pintura</v>
          </cell>
          <cell r="C915" t="str">
            <v>und</v>
          </cell>
          <cell r="D915">
            <v>1926.75</v>
          </cell>
        </row>
        <row r="916">
          <cell r="A916" t="str">
            <v>'160629</v>
          </cell>
          <cell r="B916" t="str">
            <v>Tubo de aço galvanizado com costura ø 50 mm (2"), conforme NBR5580</v>
          </cell>
          <cell r="C916" t="str">
            <v>m</v>
          </cell>
          <cell r="D916">
            <v>121.36</v>
          </cell>
        </row>
        <row r="917">
          <cell r="A917" t="str">
            <v>'160630</v>
          </cell>
          <cell r="B917" t="str">
            <v>Tubo de aço galvanizado com costura ø 65 mm (2.1/2"), conforme NBR5580</v>
          </cell>
          <cell r="C917" t="str">
            <v>m</v>
          </cell>
          <cell r="D917">
            <v>167.69</v>
          </cell>
        </row>
        <row r="918">
          <cell r="A918" t="str">
            <v>'160631</v>
          </cell>
          <cell r="B918" t="str">
            <v>Tubo de aço galvanizado com costura ø 75 mm (3"), conforme NBR5580</v>
          </cell>
          <cell r="C918" t="str">
            <v>m</v>
          </cell>
          <cell r="D918">
            <v>198.52</v>
          </cell>
        </row>
        <row r="919">
          <cell r="A919" t="str">
            <v>'160632</v>
          </cell>
          <cell r="B919" t="str">
            <v>Tubo de aço galvanizado com costura ø 100 mm (4"), conforme NBR5580</v>
          </cell>
          <cell r="C919" t="str">
            <v>m</v>
          </cell>
          <cell r="D919">
            <v>266.73</v>
          </cell>
        </row>
        <row r="920">
          <cell r="A920" t="str">
            <v>'160633</v>
          </cell>
          <cell r="B920" t="str">
            <v>Registro de gaveta bruto ø 50 mm (2")</v>
          </cell>
          <cell r="C920" t="str">
            <v>und</v>
          </cell>
          <cell r="D920">
            <v>186.49</v>
          </cell>
        </row>
        <row r="921">
          <cell r="A921" t="str">
            <v>'160634</v>
          </cell>
          <cell r="B921" t="str">
            <v>Registro de gaveta bruto ø 65 mm (2 1/2")</v>
          </cell>
          <cell r="C921" t="str">
            <v>und</v>
          </cell>
          <cell r="D921">
            <v>412.3</v>
          </cell>
        </row>
        <row r="922">
          <cell r="A922" t="str">
            <v>'160635</v>
          </cell>
          <cell r="B922" t="str">
            <v>Registro de gaveta bruto ø 80 mm (3")</v>
          </cell>
          <cell r="C922" t="str">
            <v>und</v>
          </cell>
          <cell r="D922">
            <v>503.27</v>
          </cell>
        </row>
        <row r="923">
          <cell r="A923" t="str">
            <v>'160636</v>
          </cell>
          <cell r="B923" t="str">
            <v>Registro de gaveta bruto ø 100 mm (4")</v>
          </cell>
          <cell r="C923" t="str">
            <v>und</v>
          </cell>
          <cell r="D923">
            <v>1067.3699999999999</v>
          </cell>
        </row>
        <row r="924">
          <cell r="A924" t="str">
            <v>'160637</v>
          </cell>
          <cell r="B924" t="str">
            <v>Tê 90° de ferro galvanizado ø 50 mm (2") </v>
          </cell>
          <cell r="C924" t="str">
            <v>und</v>
          </cell>
          <cell r="D924">
            <v>72.77</v>
          </cell>
        </row>
        <row r="925">
          <cell r="A925" t="str">
            <v>'160638</v>
          </cell>
          <cell r="B925" t="str">
            <v>Tê 90° de ferro galvanizado ø 65 mm (2.1/2") </v>
          </cell>
          <cell r="C925" t="str">
            <v>und</v>
          </cell>
          <cell r="D925">
            <v>108.91</v>
          </cell>
        </row>
        <row r="926">
          <cell r="A926" t="str">
            <v>'160639</v>
          </cell>
          <cell r="B926" t="str">
            <v>Tê 90° de ferro galvanizado ø 80 mm (3") </v>
          </cell>
          <cell r="C926" t="str">
            <v>und</v>
          </cell>
          <cell r="D926">
            <v>168.17</v>
          </cell>
        </row>
        <row r="927">
          <cell r="A927" t="str">
            <v>'160640</v>
          </cell>
          <cell r="B927" t="str">
            <v>Tê 90° de ferro galvanizado ø 100 mm (4") </v>
          </cell>
          <cell r="C927" t="str">
            <v>und</v>
          </cell>
          <cell r="D927">
            <v>306.74</v>
          </cell>
        </row>
        <row r="928">
          <cell r="A928" t="str">
            <v>'160641</v>
          </cell>
          <cell r="B928" t="str">
            <v>Cotovelo 90° de ferro galvanizado ø 50 mm (2")</v>
          </cell>
          <cell r="C928" t="str">
            <v>und</v>
          </cell>
          <cell r="D928">
            <v>55.66</v>
          </cell>
        </row>
        <row r="929">
          <cell r="A929" t="str">
            <v>'160642</v>
          </cell>
          <cell r="B929" t="str">
            <v>Cotovelo 90° de ferro galvanizado ø 65 mm (2.1/2")</v>
          </cell>
          <cell r="C929" t="str">
            <v>und</v>
          </cell>
          <cell r="D929">
            <v>82.39</v>
          </cell>
        </row>
        <row r="930">
          <cell r="A930" t="str">
            <v>'160643</v>
          </cell>
          <cell r="B930" t="str">
            <v>Cotovelo 90° de ferro galvanizado ø 80 mm (3")</v>
          </cell>
          <cell r="C930" t="str">
            <v>und</v>
          </cell>
          <cell r="D930">
            <v>143.34</v>
          </cell>
        </row>
        <row r="931">
          <cell r="A931" t="str">
            <v>'160644</v>
          </cell>
          <cell r="B931" t="str">
            <v>Cotovelo 90° de ferro galvanizado ø 100 mm (4")</v>
          </cell>
          <cell r="C931" t="str">
            <v>und</v>
          </cell>
          <cell r="D931">
            <v>251.92</v>
          </cell>
        </row>
        <row r="932">
          <cell r="A932" t="str">
            <v>'160645</v>
          </cell>
          <cell r="B932" t="str">
            <v>Cotovelo 45° de ferro galvanizado ø 50 mm (2")</v>
          </cell>
          <cell r="C932" t="str">
            <v>und</v>
          </cell>
          <cell r="D932">
            <v>57.99</v>
          </cell>
        </row>
        <row r="933">
          <cell r="A933" t="str">
            <v>'160646</v>
          </cell>
          <cell r="B933" t="str">
            <v>Cotovelo 45° de ferro galvanizado ø 65 mm (2.1/2")</v>
          </cell>
          <cell r="C933" t="str">
            <v>und</v>
          </cell>
          <cell r="D933">
            <v>86.31</v>
          </cell>
        </row>
        <row r="934">
          <cell r="A934" t="str">
            <v>'160647</v>
          </cell>
          <cell r="B934" t="str">
            <v>Cotovelo 45° de ferro galvanizado ø 80 mm (3")</v>
          </cell>
          <cell r="C934" t="str">
            <v>und</v>
          </cell>
          <cell r="D934">
            <v>148.56</v>
          </cell>
        </row>
        <row r="935">
          <cell r="A935" t="str">
            <v>'160648</v>
          </cell>
          <cell r="B935" t="str">
            <v>Cotovelo 45° de ferro galvanizado ø 100 mm (4")</v>
          </cell>
          <cell r="C935" t="str">
            <v>und</v>
          </cell>
          <cell r="D935">
            <v>252.46</v>
          </cell>
        </row>
        <row r="936">
          <cell r="A936" t="str">
            <v>'160649</v>
          </cell>
          <cell r="B936" t="str">
            <v>Válvula de retenção horizontal, ø 50 mm (2")</v>
          </cell>
          <cell r="C936" t="str">
            <v>und</v>
          </cell>
          <cell r="D936">
            <v>348.67</v>
          </cell>
        </row>
        <row r="937">
          <cell r="A937" t="str">
            <v>'160650</v>
          </cell>
          <cell r="B937" t="str">
            <v>Válvula de retenção horizontal, ø 65 mm (2.1/2")</v>
          </cell>
          <cell r="C937" t="str">
            <v>und</v>
          </cell>
          <cell r="D937">
            <v>580.71</v>
          </cell>
        </row>
        <row r="938">
          <cell r="A938" t="str">
            <v>'160651</v>
          </cell>
          <cell r="B938" t="str">
            <v>Válvula de retenção horizontal, ø 80 mm (3")</v>
          </cell>
          <cell r="C938" t="str">
            <v>und</v>
          </cell>
          <cell r="D938">
            <v>762.18</v>
          </cell>
        </row>
        <row r="939">
          <cell r="A939" t="str">
            <v>'160652</v>
          </cell>
          <cell r="B939" t="str">
            <v>Válvula de retenção horizontal, ø 100 mm (4")</v>
          </cell>
          <cell r="C939" t="str">
            <v>und</v>
          </cell>
          <cell r="D939">
            <v>1175.02</v>
          </cell>
        </row>
        <row r="940">
          <cell r="A940" t="str">
            <v>'160653</v>
          </cell>
          <cell r="B940" t="str">
            <v>Válvula de retenção vertical, ø 50 mm (2")</v>
          </cell>
          <cell r="C940" t="str">
            <v>und</v>
          </cell>
          <cell r="D940">
            <v>211.52</v>
          </cell>
        </row>
        <row r="941">
          <cell r="A941" t="str">
            <v>'160654</v>
          </cell>
          <cell r="B941" t="str">
            <v>Válvula de retenção vertical, ø 65 mm (2.1/2")</v>
          </cell>
          <cell r="C941" t="str">
            <v>und</v>
          </cell>
          <cell r="D941">
            <v>361.63</v>
          </cell>
        </row>
        <row r="942">
          <cell r="A942" t="str">
            <v>'160655</v>
          </cell>
          <cell r="B942" t="str">
            <v>Válvula de retenção vertical, ø 80 mm (3")</v>
          </cell>
          <cell r="C942" t="str">
            <v>und</v>
          </cell>
          <cell r="D942">
            <v>460.04</v>
          </cell>
        </row>
        <row r="943">
          <cell r="A943" t="str">
            <v>'160656</v>
          </cell>
          <cell r="B943" t="str">
            <v>Válvula de retenção vertical, ø 100 mm (4")</v>
          </cell>
          <cell r="C943" t="str">
            <v>und</v>
          </cell>
          <cell r="D943">
            <v>741.96</v>
          </cell>
        </row>
        <row r="944">
          <cell r="A944" t="str">
            <v>'160657</v>
          </cell>
          <cell r="B944" t="str">
            <v>Manômetro com caixa e anel tipo cravado em aço inox, mostrador duplo 63 mm escalas de 0 à 4 kgf/cm2 e 0 à 60 PSI, saída traseira de 1/4" BSP</v>
          </cell>
          <cell r="C944" t="str">
            <v>und</v>
          </cell>
          <cell r="D944">
            <v>129.18</v>
          </cell>
        </row>
        <row r="945">
          <cell r="A945" t="str">
            <v>'160658</v>
          </cell>
          <cell r="B945" t="str">
            <v>Manômetro com caixa e anel tipo cravado em aço inox, mostrador duplo 100 mm escalas de 0 à 7 kgf/cm2 e 0 à 100 PSI, saída traseira de 1/4" BSP</v>
          </cell>
          <cell r="C945" t="str">
            <v>und</v>
          </cell>
          <cell r="D945">
            <v>209.54</v>
          </cell>
        </row>
        <row r="946">
          <cell r="A946" t="str">
            <v>'160659</v>
          </cell>
          <cell r="B946" t="str">
            <v>Manômetro com caixa e anel tipo cravado em aço inox, mostrador duplo 100 mm escalas de 0 à 10 kgf/cm2 e 0 à 150 PSI, saída traseira de 1/4" BSP</v>
          </cell>
          <cell r="C946" t="str">
            <v>und</v>
          </cell>
          <cell r="D946">
            <v>263.60000000000002</v>
          </cell>
        </row>
        <row r="947">
          <cell r="A947" t="str">
            <v>'160660</v>
          </cell>
          <cell r="B947" t="str">
            <v>Pressostato 80 / 120 PSI com válvula, capacidade elétrica até 5CV em 250VCA, Margirius ou equivalente</v>
          </cell>
          <cell r="C947" t="str">
            <v>und</v>
          </cell>
          <cell r="D947">
            <v>124.58</v>
          </cell>
        </row>
        <row r="948">
          <cell r="A948" t="str">
            <v>'160661</v>
          </cell>
          <cell r="B948" t="str">
            <v>Pressostato 100 / 150 PSI sem válvula, capacidade elétrica até 5CV em 250VCA, Margirius ou equivalente</v>
          </cell>
          <cell r="C948" t="str">
            <v>und</v>
          </cell>
          <cell r="D948">
            <v>131.47999999999999</v>
          </cell>
        </row>
        <row r="949">
          <cell r="A949" t="str">
            <v>'160662</v>
          </cell>
          <cell r="B949" t="str">
            <v>Tanque de Pressurização/Cilindro de pressão 10 lts vazio</v>
          </cell>
          <cell r="C949" t="str">
            <v>und</v>
          </cell>
          <cell r="D949">
            <v>506.55</v>
          </cell>
        </row>
        <row r="950">
          <cell r="A950" t="str">
            <v>'160663</v>
          </cell>
          <cell r="B950" t="str">
            <v>Fornecimento e instalação de Bateria selada 12V - 60 AH, para centrais de alarme / iluminação de emergência</v>
          </cell>
          <cell r="C950" t="str">
            <v>und</v>
          </cell>
          <cell r="D950">
            <v>413.26</v>
          </cell>
        </row>
        <row r="951">
          <cell r="A951" t="str">
            <v>'160665</v>
          </cell>
          <cell r="B951" t="str">
            <v>Fornecimento e instalação de porta corta-fogo para saída de emergência Dim.: 100x210x5cm, conforme ABNT NBR 11742P, classe P-90, incl. marco, 3 pares de dobradiçaas c/mola, barra anti-panico, pintura esmalte sintetico cor vermelha</v>
          </cell>
          <cell r="C951" t="str">
            <v>und</v>
          </cell>
          <cell r="D951">
            <v>2412.59</v>
          </cell>
        </row>
        <row r="952">
          <cell r="A952" t="str">
            <v>'160671</v>
          </cell>
          <cell r="B952" t="str">
            <v>Hidrante de parede, com abrigo em chapa, 80x90x17cm, com suporte e mangueiras 2 x 15m 63mm, adaptador rosca fêmea e engate rápido, esguicho em latão regulavel, registro globo angular 45º/ 63mm</v>
          </cell>
          <cell r="C952" t="str">
            <v>und</v>
          </cell>
          <cell r="D952">
            <v>2268.54</v>
          </cell>
        </row>
        <row r="953">
          <cell r="A953" t="str">
            <v>'160673</v>
          </cell>
          <cell r="B953" t="str">
            <v>Fornecimento e instalação de Central de alarme de incêndio endereçável, capacidade até: 256 endereços, 4 laços com bateria Ref. Walmonof, Abafire, Deltafire ou equivalente</v>
          </cell>
          <cell r="C953" t="str">
            <v>und</v>
          </cell>
          <cell r="D953">
            <v>2019.44</v>
          </cell>
        </row>
        <row r="954">
          <cell r="A954" t="str">
            <v>'160674</v>
          </cell>
          <cell r="B954" t="str">
            <v>Fornecimento e instalação de Acionador manual de alarme de incêndio endereçavel, tipo quebra vidro</v>
          </cell>
          <cell r="C954" t="str">
            <v>und</v>
          </cell>
          <cell r="D954">
            <v>107.98</v>
          </cell>
        </row>
        <row r="955">
          <cell r="A955" t="str">
            <v>'160675</v>
          </cell>
          <cell r="B955" t="str">
            <v>Fornecimento e instalação de Detector de fumaça óptico endereçavel Bivolt 12/24V para parede ou teto</v>
          </cell>
          <cell r="C955" t="str">
            <v>und</v>
          </cell>
          <cell r="D955">
            <v>164.48</v>
          </cell>
        </row>
        <row r="956">
          <cell r="A956" t="str">
            <v>'160676</v>
          </cell>
          <cell r="B956" t="str">
            <v>Fornecimento e instalação de Sirene eletronica média tipo corneta</v>
          </cell>
          <cell r="C956" t="str">
            <v>und</v>
          </cell>
          <cell r="D956">
            <v>151.87</v>
          </cell>
        </row>
        <row r="957">
          <cell r="A957" t="str">
            <v>'1607</v>
          </cell>
          <cell r="B957" t="str">
            <v>DEPÓSITO DE GÁS</v>
          </cell>
          <cell r="C957">
            <v>0</v>
          </cell>
          <cell r="D957">
            <v>0</v>
          </cell>
        </row>
        <row r="958">
          <cell r="A958" t="str">
            <v>'160702</v>
          </cell>
          <cell r="B958" t="str">
            <v>Chapisco com argamassa de cimento e areia média ou grossa sem peneirar no traço 1:3, espessura 5 mm</v>
          </cell>
          <cell r="C958" t="str">
            <v>m2</v>
          </cell>
          <cell r="D958">
            <v>5.73</v>
          </cell>
        </row>
        <row r="959">
          <cell r="A959" t="str">
            <v>'160704</v>
          </cell>
          <cell r="B959" t="str">
            <v>Fornecimento, preparo e aplicação de concreto armado Fck=15 MPa, inclusive forma, armação e desforma para lajes maciças</v>
          </cell>
          <cell r="C959" t="str">
            <v>m3</v>
          </cell>
          <cell r="D959">
            <v>2609.25</v>
          </cell>
        </row>
        <row r="960">
          <cell r="A960" t="str">
            <v>'160707</v>
          </cell>
          <cell r="B960" t="str">
            <v>Pintura com tinta látex PVA Suvinil, Coral ou Metalatex, inclusive selador em paredes internas e forros a três demãos</v>
          </cell>
          <cell r="C960" t="str">
            <v>m2</v>
          </cell>
          <cell r="D960">
            <v>20.72</v>
          </cell>
        </row>
        <row r="961">
          <cell r="A961" t="str">
            <v>'160708</v>
          </cell>
          <cell r="B961" t="str">
            <v>Pintura com tinta acrílica Suvinil, Coral ou Metalatex, inclusive selador acrílico, em paredes externas a três demãos</v>
          </cell>
          <cell r="C961" t="str">
            <v>m2</v>
          </cell>
          <cell r="D961">
            <v>21.09</v>
          </cell>
        </row>
        <row r="962">
          <cell r="A962" t="str">
            <v>'160709</v>
          </cell>
          <cell r="B962" t="str">
            <v>Estrado de madeira de lei tipo Paraju ou equivalente conforme detalhe em projeto</v>
          </cell>
          <cell r="C962" t="str">
            <v>m2</v>
          </cell>
          <cell r="D962">
            <v>1380.18</v>
          </cell>
        </row>
        <row r="963">
          <cell r="A963" t="str">
            <v>'160710</v>
          </cell>
          <cell r="B963" t="str">
            <v>Alvenaria de blocos de concreto 9x19x39 c/ resist. min comp. 2.5MPa, assentado c/ argamassa de cimento, cal hidratada CH1 e areia traço 1:0,5:8, esp.juntas 10mm e esp. paredes, sem revestimento, 9cm</v>
          </cell>
          <cell r="C963" t="str">
            <v>m2</v>
          </cell>
          <cell r="D963">
            <v>54.14</v>
          </cell>
        </row>
        <row r="964">
          <cell r="A964" t="str">
            <v>'160711</v>
          </cell>
          <cell r="B964" t="str">
            <v>Reboco tipo paulista com argamassa de cimento, cal hidratada CH1 e areia no traço 1:0,5:6, espessura 25mm</v>
          </cell>
          <cell r="C964" t="str">
            <v>m2</v>
          </cell>
          <cell r="D964">
            <v>47.72</v>
          </cell>
        </row>
        <row r="965">
          <cell r="A965" t="str">
            <v>'160712</v>
          </cell>
          <cell r="B965" t="str">
            <v>Tela em arame galvanizado de 1"e fio 10 para ventilação de casa de gás, chumbada com argamassa de cimento, cal e areia</v>
          </cell>
          <cell r="C965" t="str">
            <v>m2</v>
          </cell>
          <cell r="D965">
            <v>233.66</v>
          </cell>
        </row>
        <row r="966">
          <cell r="A966" t="str">
            <v>'160713</v>
          </cell>
          <cell r="B966" t="str">
            <v>Porta de correr de chapa galvanizada nº 14 - pintura com esmalte sintetico acetinado sobre zarcão, com tela quebra chama em malha 2 a 5mm</v>
          </cell>
          <cell r="C966" t="str">
            <v>m2</v>
          </cell>
          <cell r="D966">
            <v>654.11</v>
          </cell>
        </row>
        <row r="967">
          <cell r="A967" t="str">
            <v>'160714</v>
          </cell>
          <cell r="B967" t="str">
            <v>Lastro regularizado e impermeabilizado de concreto não estrutural, esp. de 8cm</v>
          </cell>
          <cell r="C967" t="str">
            <v>m2</v>
          </cell>
          <cell r="D967">
            <v>66.97</v>
          </cell>
        </row>
        <row r="968">
          <cell r="A968" t="str">
            <v>'160715</v>
          </cell>
          <cell r="B968" t="str">
            <v>Indice de imperm.c/ manta asfáltica atendendo à norma 9952, asfalto polimerizado esp.3mm, reforçada com fio int. polietileno, reg. base com arg. 1:4 esp min 15mm, proteção mecânica arg. 1:4 esp. 20mm e juntas dilat.</v>
          </cell>
          <cell r="C968" t="str">
            <v>m2</v>
          </cell>
          <cell r="D968">
            <v>232.27</v>
          </cell>
        </row>
        <row r="969">
          <cell r="A969" t="str">
            <v>'160716</v>
          </cell>
          <cell r="B969" t="str">
            <v>Fornecimento, preparo e aplicação de concreto Fck = 15MPa (brita 1 e 2) - (5% de perdas)</v>
          </cell>
          <cell r="C969" t="str">
            <v>m3</v>
          </cell>
          <cell r="D969">
            <v>553.91999999999996</v>
          </cell>
        </row>
        <row r="970">
          <cell r="A970" t="str">
            <v>'160718</v>
          </cell>
          <cell r="B970" t="str">
            <v>Pintura com tinta esmalte sintético Suvinil, Coral ou Metalatex a duas demãos, inclusive fundo anti corrosivo a uma demão, em metal</v>
          </cell>
          <cell r="C970" t="str">
            <v>m2</v>
          </cell>
          <cell r="D970">
            <v>20.010000000000002</v>
          </cell>
        </row>
        <row r="971">
          <cell r="A971" t="str">
            <v>'1608</v>
          </cell>
          <cell r="B971" t="str">
            <v>INSTALAÇÕES DE REDE LOGICA</v>
          </cell>
          <cell r="C971">
            <v>0</v>
          </cell>
          <cell r="D971">
            <v>0</v>
          </cell>
        </row>
        <row r="972">
          <cell r="A972" t="str">
            <v>'160806</v>
          </cell>
          <cell r="B972" t="str">
            <v>Espelho 4" x 2" com conector RJ 45 fêmea CAT. 5e</v>
          </cell>
          <cell r="C972" t="str">
            <v>und</v>
          </cell>
          <cell r="D972">
            <v>36.35</v>
          </cell>
        </row>
        <row r="973">
          <cell r="A973" t="str">
            <v>'160807</v>
          </cell>
          <cell r="B973" t="str">
            <v>Conector RJ 45 macho</v>
          </cell>
          <cell r="C973" t="str">
            <v>und</v>
          </cell>
          <cell r="D973">
            <v>9.76</v>
          </cell>
        </row>
        <row r="974">
          <cell r="A974" t="str">
            <v>'160808</v>
          </cell>
          <cell r="B974" t="str">
            <v>Fornecimento e instalação de Cabo de rede par trançado 4 pares Categoria 5e</v>
          </cell>
          <cell r="C974" t="str">
            <v>m</v>
          </cell>
          <cell r="D974">
            <v>3.73</v>
          </cell>
        </row>
        <row r="975">
          <cell r="A975" t="str">
            <v>'160809</v>
          </cell>
          <cell r="B975" t="str">
            <v>Fornecimento e instalação de Mini Rack de Parede Padrão 19" - 06 U´s x 470mm</v>
          </cell>
          <cell r="C975" t="str">
            <v>und</v>
          </cell>
          <cell r="D975">
            <v>481.44</v>
          </cell>
        </row>
        <row r="976">
          <cell r="A976" t="str">
            <v>'160810</v>
          </cell>
          <cell r="B976" t="str">
            <v>Fornecimento e instalação de Mini Rack de Parede Padrão 19" - 08 U´s x 470mm</v>
          </cell>
          <cell r="C976" t="str">
            <v>und</v>
          </cell>
          <cell r="D976">
            <v>547.61</v>
          </cell>
        </row>
        <row r="977">
          <cell r="A977" t="str">
            <v>'160811</v>
          </cell>
          <cell r="B977" t="str">
            <v>Fornecimento e instalação de Mini Rack de Parede Padrão 19" - 12 U´s x 570mm</v>
          </cell>
          <cell r="C977" t="str">
            <v>und</v>
          </cell>
          <cell r="D977">
            <v>655.44</v>
          </cell>
        </row>
        <row r="978">
          <cell r="A978" t="str">
            <v>'160812</v>
          </cell>
          <cell r="B978" t="str">
            <v>Fornecimento e instalação de Mini Rack de Parede Padrão 19" - 16 U´s x 570mm</v>
          </cell>
          <cell r="C978" t="str">
            <v>und</v>
          </cell>
          <cell r="D978">
            <v>794.09</v>
          </cell>
        </row>
        <row r="979">
          <cell r="A979" t="str">
            <v>'160813</v>
          </cell>
          <cell r="B979" t="str">
            <v>Fornecimento e instalação de Rack de Piso Fechado Padrão 19" - 32 U´s x 670mm</v>
          </cell>
          <cell r="C979" t="str">
            <v>und</v>
          </cell>
          <cell r="D979">
            <v>1992.53</v>
          </cell>
        </row>
        <row r="980">
          <cell r="A980" t="str">
            <v>'160814</v>
          </cell>
          <cell r="B980" t="str">
            <v>Fornecimento e instalação de Rack de Piso Fechado Padrão 19" - 36 U´s x 670mm</v>
          </cell>
          <cell r="C980" t="str">
            <v>und</v>
          </cell>
          <cell r="D980">
            <v>2119.34</v>
          </cell>
        </row>
        <row r="981">
          <cell r="A981" t="str">
            <v>'160815</v>
          </cell>
          <cell r="B981" t="str">
            <v>Fornecimento e instalação de Rack de Piso Fechado Padrão 19" - 40 U´s x 670mm</v>
          </cell>
          <cell r="C981" t="str">
            <v>und</v>
          </cell>
          <cell r="D981">
            <v>2436.4499999999998</v>
          </cell>
        </row>
        <row r="982">
          <cell r="A982" t="str">
            <v>'160816</v>
          </cell>
          <cell r="B982" t="str">
            <v>Fornecimento e instalação de Rack de Piso Fechado Padrão 19" - 44 U´s x 670mm</v>
          </cell>
          <cell r="C982" t="str">
            <v>und</v>
          </cell>
          <cell r="D982">
            <v>2589.6</v>
          </cell>
        </row>
        <row r="983">
          <cell r="A983" t="str">
            <v>'160820</v>
          </cell>
          <cell r="B983" t="str">
            <v>Fornecimento e instalação de Rack de Piso Estrutural Aberto Padrão 19" - 44 U´s x 870mm</v>
          </cell>
          <cell r="C983" t="str">
            <v>und</v>
          </cell>
          <cell r="D983">
            <v>1732.96</v>
          </cell>
        </row>
        <row r="984">
          <cell r="A984" t="str">
            <v>'160822</v>
          </cell>
          <cell r="B984" t="str">
            <v>Calha com 6 Tomadas 20A, inclusive fixação em rack padrão 19", com chicote de 2 metros de comprimento</v>
          </cell>
          <cell r="C984" t="str">
            <v>und</v>
          </cell>
          <cell r="D984">
            <v>99.17</v>
          </cell>
        </row>
        <row r="985">
          <cell r="A985" t="str">
            <v>'160823</v>
          </cell>
          <cell r="B985" t="str">
            <v>Calha com 8 Tomadas 20A, inclusive fixação em rack padrão 19", com chicote de 2 metros de comprimento</v>
          </cell>
          <cell r="C985" t="str">
            <v>und</v>
          </cell>
          <cell r="D985">
            <v>106.17</v>
          </cell>
        </row>
        <row r="986">
          <cell r="A986" t="str">
            <v>'160825</v>
          </cell>
          <cell r="B986" t="str">
            <v>Guia de Cabos Fechado Horizontal Padrão 19" - 1 U´s, inclusive fixação em Rack 19"</v>
          </cell>
          <cell r="C986" t="str">
            <v>und</v>
          </cell>
          <cell r="D986">
            <v>31.89</v>
          </cell>
        </row>
        <row r="987">
          <cell r="A987" t="str">
            <v>'160826</v>
          </cell>
          <cell r="B987" t="str">
            <v>Guia de Cabos Fechado Horizontal Padrão 19" - 2 U´s, inclusive fixação em Rack 19"</v>
          </cell>
          <cell r="C987" t="str">
            <v>und</v>
          </cell>
          <cell r="D987">
            <v>46.09</v>
          </cell>
        </row>
        <row r="988">
          <cell r="A988" t="str">
            <v>'160827</v>
          </cell>
          <cell r="B988" t="str">
            <v>Guia de Cabos Vertical para Rack Aberto Padrão 19" - 40 U´s x 1763 x 50mm</v>
          </cell>
          <cell r="C988" t="str">
            <v>und</v>
          </cell>
          <cell r="D988">
            <v>159.77000000000001</v>
          </cell>
        </row>
        <row r="989">
          <cell r="A989" t="str">
            <v>'160828</v>
          </cell>
          <cell r="B989" t="str">
            <v>Guia de Cabos Vertical para Rack Aberto Padrão 19" - 44 U´s x 1940 x 50mm</v>
          </cell>
          <cell r="C989" t="str">
            <v>und</v>
          </cell>
          <cell r="D989">
            <v>165.82</v>
          </cell>
        </row>
        <row r="990">
          <cell r="A990" t="str">
            <v>'160829</v>
          </cell>
          <cell r="B990" t="str">
            <v>Painel de Fechamento Frontal 1 U, inclusive fixação em Rack 19"</v>
          </cell>
          <cell r="C990" t="str">
            <v>und</v>
          </cell>
          <cell r="D990">
            <v>17.18</v>
          </cell>
        </row>
        <row r="991">
          <cell r="A991" t="str">
            <v>'160830</v>
          </cell>
          <cell r="B991" t="str">
            <v>Painel de Fechamento Frontal 2 U's, inclusive fixação em Rack 19"</v>
          </cell>
          <cell r="C991" t="str">
            <v>und</v>
          </cell>
          <cell r="D991">
            <v>24.12</v>
          </cell>
        </row>
        <row r="992">
          <cell r="A992" t="str">
            <v>'160831</v>
          </cell>
          <cell r="B992" t="str">
            <v>Bandeja Simples Fixa 1 U x 290mm carga máxima 20kg, inclusive fixação em Rack 19"</v>
          </cell>
          <cell r="C992" t="str">
            <v>und</v>
          </cell>
          <cell r="D992">
            <v>73.77</v>
          </cell>
        </row>
        <row r="993">
          <cell r="A993" t="str">
            <v>'160832</v>
          </cell>
          <cell r="B993" t="str">
            <v>Bandeja Simples Fixa 2 U's x 390mm carga máxima 20kg, inclusive fixação em Rack 19"</v>
          </cell>
          <cell r="C993" t="str">
            <v>und</v>
          </cell>
          <cell r="D993">
            <v>95.75</v>
          </cell>
        </row>
        <row r="994">
          <cell r="A994" t="str">
            <v>'160833</v>
          </cell>
          <cell r="B994" t="str">
            <v>Bandeja Fixação Dupla 1 U x 500mm carga máxima 20kg, inclusive fixação em Rack 19"</v>
          </cell>
          <cell r="C994" t="str">
            <v>und</v>
          </cell>
          <cell r="D994">
            <v>129.80000000000001</v>
          </cell>
        </row>
        <row r="995">
          <cell r="A995" t="str">
            <v>'160834</v>
          </cell>
          <cell r="B995" t="str">
            <v>Bandeja Deslizante 1 U x 500mm carga máxima 20kg, inclusive fixação em Rack 19"</v>
          </cell>
          <cell r="C995" t="str">
            <v>und</v>
          </cell>
          <cell r="D995">
            <v>170.99</v>
          </cell>
        </row>
        <row r="996">
          <cell r="A996" t="str">
            <v>'160835</v>
          </cell>
          <cell r="B996" t="str">
            <v>Kit Ventilação composto por 2 Ventiladores Bi-Volts, inclusive fixação em Rack 19"</v>
          </cell>
          <cell r="C996" t="str">
            <v>und</v>
          </cell>
          <cell r="D996">
            <v>227.86</v>
          </cell>
        </row>
        <row r="997">
          <cell r="A997" t="str">
            <v>'160836</v>
          </cell>
          <cell r="B997" t="str">
            <v>Kit Ventilação composto por 4 Ventiladores Bi-Volts, inclusive fixação em Rack 19"</v>
          </cell>
          <cell r="C997" t="str">
            <v>und</v>
          </cell>
          <cell r="D997">
            <v>469.08</v>
          </cell>
        </row>
        <row r="998">
          <cell r="A998" t="str">
            <v>'160837</v>
          </cell>
          <cell r="B998" t="str">
            <v>Kit Rodizio Composto por 4 rodas (2 c/ travas), inclusive fixação em Rack 19"</v>
          </cell>
          <cell r="C998" t="str">
            <v>und</v>
          </cell>
          <cell r="D998">
            <v>288.97000000000003</v>
          </cell>
        </row>
        <row r="999">
          <cell r="A999" t="str">
            <v>'160838</v>
          </cell>
          <cell r="B999" t="str">
            <v>Kit M5 Porca-Gaiola com 100 und com Parafuso Philips e Arruela</v>
          </cell>
          <cell r="C999" t="str">
            <v>und</v>
          </cell>
          <cell r="D999">
            <v>80.2</v>
          </cell>
        </row>
        <row r="1000">
          <cell r="A1000" t="str">
            <v>'160839</v>
          </cell>
          <cell r="B1000" t="str">
            <v>Velcro Rolo 20mm - Preto</v>
          </cell>
          <cell r="C1000" t="str">
            <v>m</v>
          </cell>
          <cell r="D1000">
            <v>6.51</v>
          </cell>
        </row>
        <row r="1001">
          <cell r="A1001" t="str">
            <v>'160840</v>
          </cell>
          <cell r="B1001" t="str">
            <v>Patch Panel 24 Portas RJ45/IDC Cat.5e, inclusive fixação em Rack 19"</v>
          </cell>
          <cell r="C1001" t="str">
            <v>und</v>
          </cell>
          <cell r="D1001">
            <v>310.16000000000003</v>
          </cell>
        </row>
        <row r="1002">
          <cell r="A1002" t="str">
            <v>'160841</v>
          </cell>
          <cell r="B1002" t="str">
            <v>Patch Panel de Emenda 24 Portas RJ45/RJ45 Cat.5e, inclusive fixação em Rack 19"</v>
          </cell>
          <cell r="C1002" t="str">
            <v>und</v>
          </cell>
          <cell r="D1002">
            <v>290.43</v>
          </cell>
        </row>
        <row r="1003">
          <cell r="A1003" t="str">
            <v>'160842</v>
          </cell>
          <cell r="B1003" t="str">
            <v>Patch Panel 48 Portas RJ45/IDC Cat.5e, inclusive fixação em Rack 19"</v>
          </cell>
          <cell r="C1003" t="str">
            <v>und</v>
          </cell>
          <cell r="D1003">
            <v>435.33</v>
          </cell>
        </row>
        <row r="1004">
          <cell r="A1004" t="str">
            <v>'160843</v>
          </cell>
          <cell r="B1004" t="str">
            <v>Patch Panel 24 Portas RJ45/IDC Cat.6, inclusive fixação em Rack 19"</v>
          </cell>
          <cell r="C1004" t="str">
            <v>und</v>
          </cell>
          <cell r="D1004">
            <v>398.57</v>
          </cell>
        </row>
        <row r="1005">
          <cell r="A1005" t="str">
            <v>'160844</v>
          </cell>
          <cell r="B1005" t="str">
            <v>Patch Panel 48 Portas RJ45/IDC Cat.6, inclusive fixação em Rack 19"</v>
          </cell>
          <cell r="C1005" t="str">
            <v>und</v>
          </cell>
          <cell r="D1005">
            <v>513.79</v>
          </cell>
        </row>
        <row r="1006">
          <cell r="A1006" t="str">
            <v>'160845</v>
          </cell>
          <cell r="B1006" t="str">
            <v>Patch Cord Multilan Extra Flexível CAT 5e U/UTP RJ-45 - 1,50 m</v>
          </cell>
          <cell r="C1006" t="str">
            <v>und</v>
          </cell>
          <cell r="D1006">
            <v>19.350000000000001</v>
          </cell>
        </row>
        <row r="1007">
          <cell r="A1007" t="str">
            <v>'160846</v>
          </cell>
          <cell r="B1007" t="str">
            <v>Patch Cord Multilan Extra Flexível CAT 5e U/UTP RJ-45 - 3,00 m</v>
          </cell>
          <cell r="C1007" t="str">
            <v>und</v>
          </cell>
          <cell r="D1007">
            <v>32.520000000000003</v>
          </cell>
        </row>
        <row r="1008">
          <cell r="A1008" t="str">
            <v>'160847</v>
          </cell>
          <cell r="B1008" t="str">
            <v>Patch Cord Gigalan Extra Flexível CAT 6 U/UTP RJ-45 - 1,50 m</v>
          </cell>
          <cell r="C1008" t="str">
            <v>und</v>
          </cell>
          <cell r="D1008">
            <v>35.26</v>
          </cell>
        </row>
        <row r="1009">
          <cell r="A1009" t="str">
            <v>'160848</v>
          </cell>
          <cell r="B1009" t="str">
            <v>Patch Cord Gigalan Extra Flexível CAT 6 U/UTP RJ-45 - 3,00 m</v>
          </cell>
          <cell r="C1009" t="str">
            <v>und</v>
          </cell>
          <cell r="D1009">
            <v>50.25</v>
          </cell>
        </row>
        <row r="1010">
          <cell r="A1010" t="str">
            <v>'160851</v>
          </cell>
          <cell r="B1010" t="str">
            <v>Fornecimento e instalação de Cabo de rede par trançado 4 pares Categoria 6</v>
          </cell>
          <cell r="C1010" t="str">
            <v>m</v>
          </cell>
          <cell r="D1010">
            <v>5.3</v>
          </cell>
        </row>
        <row r="1011">
          <cell r="A1011" t="str">
            <v>'160864</v>
          </cell>
          <cell r="B1011" t="str">
            <v>Switch 24 portas RJ-45 10/100 + 2 10/100/1000, inclusive fixação em Rack 19"</v>
          </cell>
          <cell r="C1011" t="str">
            <v>und</v>
          </cell>
          <cell r="D1011">
            <v>1332.77</v>
          </cell>
        </row>
        <row r="1012">
          <cell r="A1012" t="str">
            <v>'160865</v>
          </cell>
          <cell r="B1012" t="str">
            <v>Switch 48 portas RJ-45 10/100 + 2 10/100/1000, inclusive fixação em Rack 19"</v>
          </cell>
          <cell r="C1012" t="str">
            <v>und</v>
          </cell>
          <cell r="D1012">
            <v>3984.42</v>
          </cell>
        </row>
        <row r="1013">
          <cell r="A1013" t="str">
            <v>'160866</v>
          </cell>
          <cell r="B1013" t="str">
            <v>No Break 1400VA (980W) Senoidal, tensão de entrada: 120V e tensão de saida: 120V, Interface Port DB-9 RS-232, SmartSlot, USB, inclusive fixação em rack 19"</v>
          </cell>
          <cell r="C1013" t="str">
            <v>und</v>
          </cell>
          <cell r="D1013">
            <v>3604.9</v>
          </cell>
        </row>
        <row r="1014">
          <cell r="A1014" t="str">
            <v>'160867</v>
          </cell>
          <cell r="B1014" t="str">
            <v>No Break 2200VA (1980W) Senoidal, tensão de entrada: 220V e tensão de saida: 220V, Interface Port DB-9 RS-232, SmartSlot, USB, inclusive fixação em rack 19"</v>
          </cell>
          <cell r="C1014" t="str">
            <v>und</v>
          </cell>
          <cell r="D1014">
            <v>4923.78</v>
          </cell>
        </row>
        <row r="1015">
          <cell r="A1015" t="str">
            <v>'160869</v>
          </cell>
          <cell r="B1015" t="str">
            <v>Certificação avulsa dos pontos com emissão de relatório do equipamento de teste até 100 pontos</v>
          </cell>
          <cell r="C1015" t="str">
            <v>und</v>
          </cell>
          <cell r="D1015">
            <v>34.42</v>
          </cell>
        </row>
        <row r="1016">
          <cell r="A1016" t="str">
            <v>'160870</v>
          </cell>
          <cell r="B1016" t="str">
            <v>Certificação avulsa dos pontos com emissão de relatório do equipamento de teste mais de 101 pontos</v>
          </cell>
          <cell r="C1016" t="str">
            <v>und</v>
          </cell>
          <cell r="D1016">
            <v>22.94</v>
          </cell>
        </row>
        <row r="1017">
          <cell r="A1017" t="str">
            <v>'160871</v>
          </cell>
          <cell r="B1017" t="str">
            <v>Espelho 4" x 4" com 2 conector RJ 45 fêmea CAT. 5e</v>
          </cell>
          <cell r="C1017" t="str">
            <v>und</v>
          </cell>
          <cell r="D1017">
            <v>36.35</v>
          </cell>
        </row>
        <row r="1018">
          <cell r="A1018" t="str">
            <v>'160872</v>
          </cell>
          <cell r="B1018" t="str">
            <v>Espelho 4" x 2" com conector RJ 45 fêmea CAT. 6</v>
          </cell>
          <cell r="C1018" t="str">
            <v>und</v>
          </cell>
          <cell r="D1018">
            <v>29.13</v>
          </cell>
        </row>
        <row r="1019">
          <cell r="A1019" t="str">
            <v>'160873</v>
          </cell>
          <cell r="B1019" t="str">
            <v>Espelho 4" x 4" com 2 conectores RJ 45 fêmea CAT. 6</v>
          </cell>
          <cell r="C1019" t="str">
            <v>und</v>
          </cell>
          <cell r="D1019">
            <v>46.22</v>
          </cell>
        </row>
        <row r="1020">
          <cell r="A1020" t="str">
            <v>'1610</v>
          </cell>
          <cell r="B1020" t="str">
            <v>INSTALAÇÃO DO SISTEMA DE CLIMATIZAÇÃO</v>
          </cell>
          <cell r="C1020">
            <v>0</v>
          </cell>
          <cell r="D1020">
            <v>0</v>
          </cell>
        </row>
        <row r="1021">
          <cell r="A1021" t="str">
            <v>'161001</v>
          </cell>
          <cell r="B1021" t="str">
            <v>Tubo de cobre com isolamento térmico - ø 1/4" esp. 9mm</v>
          </cell>
          <cell r="C1021" t="str">
            <v>m</v>
          </cell>
          <cell r="D1021">
            <v>23.71</v>
          </cell>
        </row>
        <row r="1022">
          <cell r="A1022" t="str">
            <v>'161002</v>
          </cell>
          <cell r="B1022" t="str">
            <v>Tubo de cobre com isolamento térmico - ø 3/8" esp. 9mm</v>
          </cell>
          <cell r="C1022" t="str">
            <v>m</v>
          </cell>
          <cell r="D1022">
            <v>33.04</v>
          </cell>
        </row>
        <row r="1023">
          <cell r="A1023" t="str">
            <v>'161003</v>
          </cell>
          <cell r="B1023" t="str">
            <v>Tubo de cobre com isolamento térmico - ø 1/2" esp. 9mm</v>
          </cell>
          <cell r="C1023" t="str">
            <v>m</v>
          </cell>
          <cell r="D1023">
            <v>42.1</v>
          </cell>
        </row>
        <row r="1024">
          <cell r="A1024" t="str">
            <v>'161004</v>
          </cell>
          <cell r="B1024" t="str">
            <v>Tubo de cobre com isolamento térmico - ø 5/8" esp. 9mm</v>
          </cell>
          <cell r="C1024" t="str">
            <v>m</v>
          </cell>
          <cell r="D1024">
            <v>51.88</v>
          </cell>
        </row>
        <row r="1025">
          <cell r="A1025" t="str">
            <v>'161005</v>
          </cell>
          <cell r="B1025" t="str">
            <v>Tubo de cobre com isolamento térmico - ø 3/4" esp. 9mm</v>
          </cell>
          <cell r="C1025" t="str">
            <v>m</v>
          </cell>
          <cell r="D1025">
            <v>60.91</v>
          </cell>
        </row>
        <row r="1026">
          <cell r="A1026" t="str">
            <v>'161006</v>
          </cell>
          <cell r="B1026" t="str">
            <v>Tubo de cobre com isolamento térmico - ø 7/8" esp. 9mm</v>
          </cell>
          <cell r="C1026" t="str">
            <v>m</v>
          </cell>
          <cell r="D1026">
            <v>74.78</v>
          </cell>
        </row>
        <row r="1027">
          <cell r="A1027" t="str">
            <v>'161007</v>
          </cell>
          <cell r="B1027" t="str">
            <v>Tubo de cobre com isolamento térmico - ø 1.1/8" esp. 9mm</v>
          </cell>
          <cell r="C1027" t="str">
            <v>m</v>
          </cell>
          <cell r="D1027">
            <v>96.81</v>
          </cell>
        </row>
        <row r="1028">
          <cell r="A1028" t="str">
            <v>'161008</v>
          </cell>
          <cell r="B1028" t="str">
            <v>Tubo de cobre com isolamento térmico - ø 1.3/8" esp. 9mm</v>
          </cell>
          <cell r="C1028" t="str">
            <v>m</v>
          </cell>
          <cell r="D1028">
            <v>104.55</v>
          </cell>
        </row>
        <row r="1029">
          <cell r="A1029" t="str">
            <v>'161009</v>
          </cell>
          <cell r="B1029" t="str">
            <v>Tubo de cobre com isolamento térmico - ø 1.5/8" esp. 9 mm</v>
          </cell>
          <cell r="C1029" t="str">
            <v>m</v>
          </cell>
          <cell r="D1029">
            <v>139.61000000000001</v>
          </cell>
        </row>
        <row r="1030">
          <cell r="A1030" t="str">
            <v>'161010</v>
          </cell>
          <cell r="B1030" t="str">
            <v>Emenda de tubos e conexões de cobre por processo de solda - ø 1/4" até 1/2"</v>
          </cell>
          <cell r="C1030" t="str">
            <v>und</v>
          </cell>
          <cell r="D1030">
            <v>13.17</v>
          </cell>
        </row>
        <row r="1031">
          <cell r="A1031" t="str">
            <v>'161011</v>
          </cell>
          <cell r="B1031" t="str">
            <v>Emenda de tubos e conexões de cobre por processo de solda - ø 5/8" até 7/8"</v>
          </cell>
          <cell r="C1031" t="str">
            <v>und</v>
          </cell>
          <cell r="D1031">
            <v>21.71</v>
          </cell>
        </row>
        <row r="1032">
          <cell r="A1032" t="str">
            <v>'161012</v>
          </cell>
          <cell r="B1032" t="str">
            <v>Emenda de tubos e conexões de cobre por processo de solda - ø 1.1/8" até 1.5/8"</v>
          </cell>
          <cell r="C1032" t="str">
            <v>und</v>
          </cell>
          <cell r="D1032">
            <v>36.69</v>
          </cell>
        </row>
        <row r="1033">
          <cell r="A1033" t="str">
            <v>'161013</v>
          </cell>
          <cell r="B1033" t="str">
            <v>Gás refrigerante R22</v>
          </cell>
          <cell r="C1033" t="str">
            <v>kg</v>
          </cell>
          <cell r="D1033">
            <v>78.31</v>
          </cell>
        </row>
        <row r="1034">
          <cell r="A1034" t="str">
            <v>'161014</v>
          </cell>
          <cell r="B1034" t="str">
            <v>Gás refrigerante R407</v>
          </cell>
          <cell r="C1034" t="str">
            <v>kg</v>
          </cell>
          <cell r="D1034">
            <v>93.81</v>
          </cell>
        </row>
        <row r="1035">
          <cell r="A1035" t="str">
            <v>'161015</v>
          </cell>
          <cell r="B1035" t="str">
            <v>Gás refrigerante R410A</v>
          </cell>
          <cell r="C1035" t="str">
            <v>kg</v>
          </cell>
          <cell r="D1035">
            <v>103.76</v>
          </cell>
        </row>
        <row r="1036">
          <cell r="A1036" t="str">
            <v>'161016</v>
          </cell>
          <cell r="B1036" t="str">
            <v>Instalação de Linha frigorígena para interligação do sistema de climatização incl. acessórios de fixação, fita PVC auto-aderente e cabo PP, exclusive tubos de cobre da linha liquida e sucção, espuma elastomérica flexivel e gás refrigerante</v>
          </cell>
          <cell r="C1036" t="str">
            <v>m</v>
          </cell>
          <cell r="D1036">
            <v>89.69</v>
          </cell>
        </row>
        <row r="1037">
          <cell r="A1037" t="str">
            <v>'161017</v>
          </cell>
          <cell r="B1037" t="str">
            <v>Duto em chapa de aço galvanizada #22, exclusive acessórios de fixação</v>
          </cell>
          <cell r="C1037" t="str">
            <v>m2</v>
          </cell>
          <cell r="D1037">
            <v>287.70999999999998</v>
          </cell>
        </row>
        <row r="1038">
          <cell r="A1038" t="str">
            <v>'161018</v>
          </cell>
          <cell r="B1038" t="str">
            <v>Duto em chapa de aço galvanizada #24, exclusive acessórios de fixação</v>
          </cell>
          <cell r="C1038" t="str">
            <v>m2</v>
          </cell>
          <cell r="D1038">
            <v>239.26</v>
          </cell>
        </row>
        <row r="1039">
          <cell r="A1039" t="str">
            <v>'161019</v>
          </cell>
          <cell r="B1039" t="str">
            <v>Duto em chapa de aço galvanizada #26, exclusive acessórios de fixação</v>
          </cell>
          <cell r="C1039" t="str">
            <v>m2</v>
          </cell>
          <cell r="D1039">
            <v>204.7</v>
          </cell>
        </row>
        <row r="1040">
          <cell r="A1040" t="str">
            <v>'17</v>
          </cell>
          <cell r="B1040" t="str">
            <v>APARELHOS HIDRO-SANITÁRIOS</v>
          </cell>
          <cell r="C1040">
            <v>0</v>
          </cell>
          <cell r="D1040">
            <v>0</v>
          </cell>
        </row>
        <row r="1041">
          <cell r="A1041" t="str">
            <v>'1701</v>
          </cell>
          <cell r="B1041" t="str">
            <v>LOUÇAS</v>
          </cell>
          <cell r="C1041">
            <v>0</v>
          </cell>
          <cell r="D1041">
            <v>0</v>
          </cell>
        </row>
        <row r="1042">
          <cell r="A1042" t="str">
            <v>'170101</v>
          </cell>
          <cell r="B1042" t="str">
            <v>Lavatório de louça branca com coluna, marcas de referência Deca, Celite ou Ideal Standard, inclusive sifão, válvula e engates cromados, exclusive torneira.</v>
          </cell>
          <cell r="C1042" t="str">
            <v>und</v>
          </cell>
          <cell r="D1042">
            <v>574.79999999999995</v>
          </cell>
        </row>
        <row r="1043">
          <cell r="A1043" t="str">
            <v>'170107</v>
          </cell>
          <cell r="B1043" t="str">
            <v>Mictório de louça branca, marcas de referência Deca, Celite ou Ideal Standard, inclusive engates cromados</v>
          </cell>
          <cell r="C1043" t="str">
            <v>und</v>
          </cell>
          <cell r="D1043">
            <v>597.03</v>
          </cell>
        </row>
        <row r="1044">
          <cell r="A1044" t="str">
            <v>'170110</v>
          </cell>
          <cell r="B1044" t="str">
            <v>Cabide de louça branca com 2 ganchos, marcas de referência Deca, Celite ou Ideal Standard</v>
          </cell>
          <cell r="C1044" t="str">
            <v>und</v>
          </cell>
          <cell r="D1044">
            <v>70.25</v>
          </cell>
        </row>
        <row r="1045">
          <cell r="A1045" t="str">
            <v>'170114</v>
          </cell>
          <cell r="B1045" t="str">
            <v>Bacia sifonada infantil de louça branca, marcas de referência Deca, Celite ou Ideal Standard, inclusive tampa e acessórios</v>
          </cell>
          <cell r="C1045" t="str">
            <v>und</v>
          </cell>
          <cell r="D1045">
            <v>696.14</v>
          </cell>
        </row>
        <row r="1046">
          <cell r="A1046" t="str">
            <v>'170115</v>
          </cell>
          <cell r="B1046" t="str">
            <v>Cuba louça de embutir redonda, 30cm, L-41, completa, marcas de referência Deca, Celite ou Ideal Standard, incl. válvula e sifão, exclusive torneira</v>
          </cell>
          <cell r="C1046" t="str">
            <v>und</v>
          </cell>
          <cell r="D1046">
            <v>338.08</v>
          </cell>
        </row>
        <row r="1047">
          <cell r="A1047" t="str">
            <v>'170116</v>
          </cell>
          <cell r="B1047" t="str">
            <v>Vaso sanitário padrão popular completo com acessórios para ligação, marcas de referência Deca, Celite ou Ideal Standard, inclusive assento plástico</v>
          </cell>
          <cell r="C1047" t="str">
            <v>und</v>
          </cell>
          <cell r="D1047">
            <v>407.69</v>
          </cell>
        </row>
        <row r="1048">
          <cell r="A1048" t="str">
            <v>'170117</v>
          </cell>
          <cell r="B1048" t="str">
            <v>Lavatório de louça branca, padrão popular, marcas de referência Deca, Celite ou Ideal Standard, inclusive acessórios em PVC, exceto torneira</v>
          </cell>
          <cell r="C1048" t="str">
            <v>und</v>
          </cell>
          <cell r="D1048">
            <v>251.53</v>
          </cell>
        </row>
        <row r="1049">
          <cell r="A1049" t="str">
            <v>'170119</v>
          </cell>
          <cell r="B1049" t="str">
            <v>Cabide de louça branca com um gancho, marcas de referência Deca, Celite ou Ideal Standard</v>
          </cell>
          <cell r="C1049" t="str">
            <v>und</v>
          </cell>
          <cell r="D1049">
            <v>58.24</v>
          </cell>
        </row>
        <row r="1050">
          <cell r="A1050" t="str">
            <v>'170120</v>
          </cell>
          <cell r="B1050" t="str">
            <v>Lavatório com coluna padrão popular, marcas de referência Deca, Celite ou Ideal Standard, inclusive acessórios em PVC, exceto aparelho misturador</v>
          </cell>
          <cell r="C1050" t="str">
            <v>und</v>
          </cell>
          <cell r="D1050">
            <v>331.73</v>
          </cell>
        </row>
        <row r="1051">
          <cell r="A1051" t="str">
            <v>'170121</v>
          </cell>
          <cell r="B1051" t="str">
            <v>Recolocação de vaso sanitário, inclusive fornecimento de acessórios (parafusos de fixação anel de vedação, bolsa e tubo de ligação, etc), exclusive fornecimento do vaso e tampa</v>
          </cell>
          <cell r="C1051" t="str">
            <v>und</v>
          </cell>
          <cell r="D1051">
            <v>218.57</v>
          </cell>
        </row>
        <row r="1052">
          <cell r="A1052" t="str">
            <v>'170122</v>
          </cell>
          <cell r="B1052" t="str">
            <v>Recolocação de lavatório sanitário, com acessórios em metal (engate, sifão, válvula), exclusive fornecimento do mesmo</v>
          </cell>
          <cell r="C1052" t="str">
            <v>und</v>
          </cell>
          <cell r="D1052">
            <v>359.26</v>
          </cell>
        </row>
        <row r="1053">
          <cell r="A1053" t="str">
            <v>'170123</v>
          </cell>
          <cell r="B1053" t="str">
            <v>Recolocação de lavatório sanitário, com acessórios em PVC (engate, sifão e válvula), exclusive fornecimento do mesmo</v>
          </cell>
          <cell r="C1053" t="str">
            <v>und</v>
          </cell>
          <cell r="D1053">
            <v>139.87</v>
          </cell>
        </row>
        <row r="1054">
          <cell r="A1054" t="str">
            <v>'170124</v>
          </cell>
          <cell r="B1054" t="str">
            <v>Lavatório de Canto ref. L101 DECA ou equivalente, inclusive válvula, sifão e engates cromados, exclusive torneira</v>
          </cell>
          <cell r="C1054" t="str">
            <v>und</v>
          </cell>
          <cell r="D1054">
            <v>539.88</v>
          </cell>
        </row>
        <row r="1055">
          <cell r="A1055" t="str">
            <v>'170126</v>
          </cell>
          <cell r="B1055" t="str">
            <v>Bacia sifonada de louça branca sem abertura frontal para portadores de necessidades especiais, Vogue Plus Conforto - Linha Conforto, mod P510, incl. assento poliester, ref.AP51,marca de ref. Deca ou equivalente, sem abertura frontal</v>
          </cell>
          <cell r="C1055" t="str">
            <v>und</v>
          </cell>
          <cell r="D1055">
            <v>2126.41</v>
          </cell>
        </row>
        <row r="1056">
          <cell r="A1056" t="str">
            <v>'170128</v>
          </cell>
          <cell r="B1056" t="str">
            <v>Lavatório de louça branca com coluna suspensa, linha Vogue Plus Confort para portadores de necessidades especiais, marca de referencia DECA, Celite ou Ideal Standart, inclusive valvula, sifão e engates, exclusive torneira</v>
          </cell>
          <cell r="C1056" t="str">
            <v>und</v>
          </cell>
          <cell r="D1056">
            <v>940.54</v>
          </cell>
        </row>
        <row r="1057">
          <cell r="A1057" t="str">
            <v>'170129</v>
          </cell>
          <cell r="B1057" t="str">
            <v>Bacia sifonada de louça branca com caixa acoplada, inclusive acessórios</v>
          </cell>
          <cell r="C1057" t="str">
            <v>und</v>
          </cell>
          <cell r="D1057">
            <v>559.05999999999995</v>
          </cell>
        </row>
        <row r="1058">
          <cell r="A1058" t="str">
            <v>'170130</v>
          </cell>
          <cell r="B1058" t="str">
            <v>Lavatório de louça branca com coluna, Ravena L91 + C9 inclusive sifão, válvula e engates cromados, exclusive torneira</v>
          </cell>
          <cell r="C1058" t="str">
            <v>und</v>
          </cell>
          <cell r="D1058">
            <v>668.06</v>
          </cell>
        </row>
        <row r="1059">
          <cell r="A1059" t="str">
            <v>'170131</v>
          </cell>
          <cell r="B1059" t="str">
            <v>Lavatório de louça branca com coluna suspensa - ref L51 + CS 1v, cor branca, inclusive sifão, válvula e engates cromados, exclusive torneira, para PNE</v>
          </cell>
          <cell r="C1059" t="str">
            <v>und</v>
          </cell>
          <cell r="D1059">
            <v>940.58</v>
          </cell>
        </row>
        <row r="1060">
          <cell r="A1060" t="str">
            <v>'170132</v>
          </cell>
          <cell r="B1060" t="str">
            <v>Lavátorio de canto Coleção Master - ref. L76 marca de ref. Deca ou equivalente, inclusive válvula, sifão e engates cromados, exclusive torneira,para PNE</v>
          </cell>
          <cell r="C1060" t="str">
            <v>und</v>
          </cell>
          <cell r="D1060">
            <v>1646.85</v>
          </cell>
        </row>
        <row r="1061">
          <cell r="A1061" t="str">
            <v>'170133</v>
          </cell>
          <cell r="B1061" t="str">
            <v>Cuba louça branca oval, de embutir, Mod. L37, marca de ref. Deca incl. válvula e sifão, exclusive torneira.</v>
          </cell>
          <cell r="C1061" t="str">
            <v>und</v>
          </cell>
          <cell r="D1061">
            <v>347.14</v>
          </cell>
        </row>
        <row r="1062">
          <cell r="A1062" t="str">
            <v>'170134</v>
          </cell>
          <cell r="B1062" t="str">
            <v>Bacia convencional em louça branca ref. Linha Ravena P9 Deca ou equiv., inclusive tubo de ligação, acessórios de fixação e assento plástico</v>
          </cell>
          <cell r="C1062" t="str">
            <v>und</v>
          </cell>
          <cell r="D1062">
            <v>551.95000000000005</v>
          </cell>
        </row>
        <row r="1063">
          <cell r="A1063" t="str">
            <v>'170135</v>
          </cell>
          <cell r="B1063" t="str">
            <v>Bacia sifonada de louça branca para portadores de necessidades especiais, Vogue Plus Conforto - Linha Conforto, mod P51, incl. assento com abertura frontal, ref.AP52,marca de ref. Deca ou equivalente</v>
          </cell>
          <cell r="C1063" t="str">
            <v>und</v>
          </cell>
          <cell r="D1063">
            <v>2196.1</v>
          </cell>
        </row>
        <row r="1064">
          <cell r="A1064" t="str">
            <v>'170136</v>
          </cell>
          <cell r="B1064" t="str">
            <v>Bacia sanitária de louça branca, com caixa acoplada duplo acionamento, marca de ref. Deca Linha Ravena ou equivalente, inclusive assento plástico e acessórios de fixação</v>
          </cell>
          <cell r="C1064" t="str">
            <v>und</v>
          </cell>
          <cell r="D1064">
            <v>958.83</v>
          </cell>
        </row>
        <row r="1065">
          <cell r="A1065" t="str">
            <v>'1702</v>
          </cell>
          <cell r="B1065" t="str">
            <v>BANCADAS</v>
          </cell>
          <cell r="C1065">
            <v>0</v>
          </cell>
          <cell r="D1065">
            <v>0</v>
          </cell>
        </row>
        <row r="1066">
          <cell r="A1066" t="str">
            <v>'170205</v>
          </cell>
          <cell r="B1066" t="str">
            <v>Bancada de mármore esp. 3cm</v>
          </cell>
          <cell r="C1066" t="str">
            <v>m2</v>
          </cell>
          <cell r="D1066">
            <v>448.65</v>
          </cell>
        </row>
        <row r="1067">
          <cell r="A1067" t="str">
            <v>'170220</v>
          </cell>
          <cell r="B1067" t="str">
            <v>Bancada de granito com espessura de 2 cm</v>
          </cell>
          <cell r="C1067" t="str">
            <v>m2</v>
          </cell>
          <cell r="D1067">
            <v>364.77</v>
          </cell>
        </row>
        <row r="1068">
          <cell r="A1068" t="str">
            <v>'170221</v>
          </cell>
          <cell r="B1068" t="str">
            <v>Laje armada espessura de 3cm p/ enchimento de fundo de bancada inox</v>
          </cell>
          <cell r="C1068" t="str">
            <v>m2</v>
          </cell>
          <cell r="D1068">
            <v>22.03</v>
          </cell>
        </row>
        <row r="1069">
          <cell r="A1069" t="str">
            <v>'170222</v>
          </cell>
          <cell r="B1069" t="str">
            <v>Bancada e tanque para panelões em granito cinza andorinha, esp. 2cm, dim. 0.80x1.10m, base de concreto e apoio em alvenaria, frontão h=10cm, incl. válvula e sifão, exclusive torneira, conf. det. projeto</v>
          </cell>
          <cell r="C1069" t="str">
            <v>und</v>
          </cell>
          <cell r="D1069">
            <v>1795.92</v>
          </cell>
        </row>
        <row r="1070">
          <cell r="A1070" t="str">
            <v>'1703</v>
          </cell>
          <cell r="B1070" t="str">
            <v>TORNEIRAS, REGISTROS, VÁLVULAS E METAIS</v>
          </cell>
          <cell r="C1070">
            <v>0</v>
          </cell>
          <cell r="D1070">
            <v>0</v>
          </cell>
        </row>
        <row r="1071">
          <cell r="A1071" t="str">
            <v>'170304</v>
          </cell>
          <cell r="B1071" t="str">
            <v>Torneira pressão cromada diâm. 1/2" para lavatório, marcas de referência Fabrimar, Deca ou Docol</v>
          </cell>
          <cell r="C1071" t="str">
            <v>und</v>
          </cell>
          <cell r="D1071">
            <v>190.89</v>
          </cell>
        </row>
        <row r="1072">
          <cell r="A1072" t="str">
            <v>'170306</v>
          </cell>
          <cell r="B1072" t="str">
            <v>Torneira para tanque, marcas de referência Fabrimar, Deca ou Docol.</v>
          </cell>
          <cell r="C1072" t="str">
            <v>und</v>
          </cell>
          <cell r="D1072">
            <v>131.72</v>
          </cell>
        </row>
        <row r="1073">
          <cell r="A1073" t="str">
            <v>'170309</v>
          </cell>
          <cell r="B1073" t="str">
            <v>Torneira para jardim de 3/4" marcas de referência Fabrimar, Deca ou Docol</v>
          </cell>
          <cell r="C1073" t="str">
            <v>und</v>
          </cell>
          <cell r="D1073">
            <v>103.8</v>
          </cell>
        </row>
        <row r="1074">
          <cell r="A1074" t="str">
            <v>'170310</v>
          </cell>
          <cell r="B1074" t="str">
            <v>Torneira pressão cromada diam. 3/4" para uso geral, marcas de referência Fabrimar, Deca ou Docol</v>
          </cell>
          <cell r="C1074" t="str">
            <v>und</v>
          </cell>
          <cell r="D1074">
            <v>152.61000000000001</v>
          </cell>
        </row>
        <row r="1075">
          <cell r="A1075" t="str">
            <v>'170311</v>
          </cell>
          <cell r="B1075" t="str">
            <v>Torneira pressão em PVC para pia diam. 1/2", marcas de referência Astra, Cipla ou Akros</v>
          </cell>
          <cell r="C1075" t="str">
            <v>und</v>
          </cell>
          <cell r="D1075">
            <v>57.04</v>
          </cell>
        </row>
        <row r="1076">
          <cell r="A1076" t="str">
            <v>'170313</v>
          </cell>
          <cell r="B1076" t="str">
            <v>Torneira pressão cromada, diam. 1/2" para tanque, marcas de referência Fabrimar, Deca ou Docol</v>
          </cell>
          <cell r="C1076" t="str">
            <v>und</v>
          </cell>
          <cell r="D1076">
            <v>131.72</v>
          </cell>
        </row>
        <row r="1077">
          <cell r="A1077" t="str">
            <v>'170315</v>
          </cell>
          <cell r="B1077" t="str">
            <v>Torneira pressão cromada diam. 1/2" para pia, marcas de referência Fabrimar, Deca ou Docol</v>
          </cell>
          <cell r="C1077" t="str">
            <v>und</v>
          </cell>
          <cell r="D1077">
            <v>200.22</v>
          </cell>
        </row>
        <row r="1078">
          <cell r="A1078" t="str">
            <v>'170316</v>
          </cell>
          <cell r="B1078" t="str">
            <v>Registro de pressão com canopla cromada diam. 15mm (1/2"), marcas de referência Fabrimar, Deca ou Docol</v>
          </cell>
          <cell r="C1078" t="str">
            <v>und</v>
          </cell>
          <cell r="D1078">
            <v>112.14</v>
          </cell>
        </row>
        <row r="1079">
          <cell r="A1079" t="str">
            <v>'170317</v>
          </cell>
          <cell r="B1079" t="str">
            <v>Registro de pressão com canopla cromada diam. 20mm (3/4"), marcas de referência Fabrimar, Deca ou Docol</v>
          </cell>
          <cell r="C1079" t="str">
            <v>und</v>
          </cell>
          <cell r="D1079">
            <v>116.3</v>
          </cell>
        </row>
        <row r="1080">
          <cell r="A1080" t="str">
            <v>'170318</v>
          </cell>
          <cell r="B1080" t="str">
            <v>Registro de pressão bruto, diam. 15mm (1/2")</v>
          </cell>
          <cell r="C1080" t="str">
            <v>und</v>
          </cell>
          <cell r="D1080">
            <v>70.400000000000006</v>
          </cell>
        </row>
        <row r="1081">
          <cell r="A1081" t="str">
            <v>'170319</v>
          </cell>
          <cell r="B1081" t="str">
            <v>Registro de gaveta bruto diam. 15mm (1/2")</v>
          </cell>
          <cell r="C1081" t="str">
            <v>und</v>
          </cell>
          <cell r="D1081">
            <v>51.45</v>
          </cell>
        </row>
        <row r="1082">
          <cell r="A1082" t="str">
            <v>'170320</v>
          </cell>
          <cell r="B1082" t="str">
            <v>Registro de gaveta bruto diam. 20mm (3/4")</v>
          </cell>
          <cell r="C1082" t="str">
            <v>und</v>
          </cell>
          <cell r="D1082">
            <v>59.81</v>
          </cell>
        </row>
        <row r="1083">
          <cell r="A1083" t="str">
            <v>'170321</v>
          </cell>
          <cell r="B1083" t="str">
            <v>Registro de gaveta bruto diam. 25mm (1")</v>
          </cell>
          <cell r="C1083" t="str">
            <v>und</v>
          </cell>
          <cell r="D1083">
            <v>76</v>
          </cell>
        </row>
        <row r="1084">
          <cell r="A1084" t="str">
            <v>'170322</v>
          </cell>
          <cell r="B1084" t="str">
            <v>Registro de gaveta bruto diam. 32mm (11/4")</v>
          </cell>
          <cell r="C1084" t="str">
            <v>und</v>
          </cell>
          <cell r="D1084">
            <v>97.62</v>
          </cell>
        </row>
        <row r="1085">
          <cell r="A1085" t="str">
            <v>'170323</v>
          </cell>
          <cell r="B1085" t="str">
            <v>Registro de gaveta bruto diam. 40mm (11/2")</v>
          </cell>
          <cell r="C1085" t="str">
            <v>und</v>
          </cell>
          <cell r="D1085">
            <v>119.16</v>
          </cell>
        </row>
        <row r="1086">
          <cell r="A1086" t="str">
            <v>'170324</v>
          </cell>
          <cell r="B1086" t="str">
            <v>Registro de gaveta bruto diam. 50mm (2")</v>
          </cell>
          <cell r="C1086" t="str">
            <v>und</v>
          </cell>
          <cell r="D1086">
            <v>184.18</v>
          </cell>
        </row>
        <row r="1087">
          <cell r="A1087" t="str">
            <v>'170325</v>
          </cell>
          <cell r="B1087" t="str">
            <v>Registro de gaveta bruto diam. 65mm (21/2")</v>
          </cell>
          <cell r="C1087" t="str">
            <v>und</v>
          </cell>
          <cell r="D1087">
            <v>406.81</v>
          </cell>
        </row>
        <row r="1088">
          <cell r="A1088" t="str">
            <v>'170326</v>
          </cell>
          <cell r="B1088" t="str">
            <v>Registro de gaveta bruto diam. 80mm (3")</v>
          </cell>
          <cell r="C1088" t="str">
            <v>und</v>
          </cell>
          <cell r="D1088">
            <v>496.44</v>
          </cell>
        </row>
        <row r="1089">
          <cell r="A1089" t="str">
            <v>'170327</v>
          </cell>
          <cell r="B1089" t="str">
            <v>Registro de gaveta com canopla cromada diam. 15mm (1/2"), marcas de referência Fabrimar, Deca ou Docol</v>
          </cell>
          <cell r="C1089" t="str">
            <v>und</v>
          </cell>
          <cell r="D1089">
            <v>123.97</v>
          </cell>
        </row>
        <row r="1090">
          <cell r="A1090" t="str">
            <v>'170328</v>
          </cell>
          <cell r="B1090" t="str">
            <v>Registro de gaveta com canopla cromada, diam. 20mm (3/4"), marcas de referência Fabrimar, Deca ou Docol</v>
          </cell>
          <cell r="C1090" t="str">
            <v>und</v>
          </cell>
          <cell r="D1090">
            <v>124.84</v>
          </cell>
        </row>
        <row r="1091">
          <cell r="A1091" t="str">
            <v>'170329</v>
          </cell>
          <cell r="B1091" t="str">
            <v>Registro de gaveta com canopla cromada diam. 25mm (1"), marcas de referência Fabrimar, Deca ou Docol</v>
          </cell>
          <cell r="C1091" t="str">
            <v>und</v>
          </cell>
          <cell r="D1091">
            <v>166.26</v>
          </cell>
        </row>
        <row r="1092">
          <cell r="A1092" t="str">
            <v>'170330</v>
          </cell>
          <cell r="B1092" t="str">
            <v>Registro de gaveta com canopla cromada diam 32mm (11/4"), marcas de referência Fabrimar, Deca ou Docol</v>
          </cell>
          <cell r="C1092" t="str">
            <v>und</v>
          </cell>
          <cell r="D1092">
            <v>225.28</v>
          </cell>
        </row>
        <row r="1093">
          <cell r="A1093" t="str">
            <v>'170331</v>
          </cell>
          <cell r="B1093" t="str">
            <v>Registro de gaveta com canopla cromada, diam. 40mm (11/2"), marcas de referência Fabrimar, Deca ou Docol</v>
          </cell>
          <cell r="C1093" t="str">
            <v>und</v>
          </cell>
          <cell r="D1093">
            <v>237.21</v>
          </cell>
        </row>
        <row r="1094">
          <cell r="A1094" t="str">
            <v>'170332</v>
          </cell>
          <cell r="B1094" t="str">
            <v>Válvula de retenção horizontal ou vertical diam. 15mm (1/2")</v>
          </cell>
          <cell r="C1094" t="str">
            <v>und</v>
          </cell>
          <cell r="D1094">
            <v>83.09</v>
          </cell>
        </row>
        <row r="1095">
          <cell r="A1095" t="str">
            <v>'170333</v>
          </cell>
          <cell r="B1095" t="str">
            <v>Válvula de retenção horizontal ou vertical diam. 20mm (3/4")</v>
          </cell>
          <cell r="C1095" t="str">
            <v>und</v>
          </cell>
          <cell r="D1095">
            <v>97.24</v>
          </cell>
        </row>
        <row r="1096">
          <cell r="A1096" t="str">
            <v>'170334</v>
          </cell>
          <cell r="B1096" t="str">
            <v>Válvula de retenção horizontal ou vertical diam. 25mm (1")</v>
          </cell>
          <cell r="C1096" t="str">
            <v>und</v>
          </cell>
          <cell r="D1096">
            <v>110.64</v>
          </cell>
        </row>
        <row r="1097">
          <cell r="A1097" t="str">
            <v>'170335</v>
          </cell>
          <cell r="B1097" t="str">
            <v>Válvula de retenção horizontal ou vertical, diam. 32mm (11/4")</v>
          </cell>
          <cell r="C1097" t="str">
            <v>und</v>
          </cell>
          <cell r="D1097">
            <v>154.99</v>
          </cell>
        </row>
        <row r="1098">
          <cell r="A1098" t="str">
            <v>'170336</v>
          </cell>
          <cell r="B1098" t="str">
            <v>Válvula de retenção horizontal ou vertical diam. 40mm (11/2")</v>
          </cell>
          <cell r="C1098" t="str">
            <v>und</v>
          </cell>
          <cell r="D1098">
            <v>174.35</v>
          </cell>
        </row>
        <row r="1099">
          <cell r="A1099" t="str">
            <v>'170337</v>
          </cell>
          <cell r="B1099" t="str">
            <v>Válvula de retenção horizontal ou vertical diam. 50mm (2")</v>
          </cell>
          <cell r="C1099" t="str">
            <v>und</v>
          </cell>
          <cell r="D1099">
            <v>280.10000000000002</v>
          </cell>
        </row>
        <row r="1100">
          <cell r="A1100" t="str">
            <v>'170338</v>
          </cell>
          <cell r="B1100" t="str">
            <v>Válvula de retenção horizontal ou vertical diam. 65mm (21/2")</v>
          </cell>
          <cell r="C1100" t="str">
            <v>und</v>
          </cell>
          <cell r="D1100">
            <v>471.17</v>
          </cell>
        </row>
        <row r="1101">
          <cell r="A1101" t="str">
            <v>'170339</v>
          </cell>
          <cell r="B1101" t="str">
            <v>Válvula de retenção horizontal ou vertical, diam. 80mm (3")</v>
          </cell>
          <cell r="C1101" t="str">
            <v>und</v>
          </cell>
          <cell r="D1101">
            <v>611.11</v>
          </cell>
        </row>
        <row r="1102">
          <cell r="A1102" t="str">
            <v>'170345</v>
          </cell>
          <cell r="B1102" t="str">
            <v>Válvula de descarga com canopla cromada de 32mm (11/4"), marcas de referência Fabrimar, Deca ou Docol</v>
          </cell>
          <cell r="C1102" t="str">
            <v>und</v>
          </cell>
          <cell r="D1102">
            <v>355.21</v>
          </cell>
        </row>
        <row r="1103">
          <cell r="A1103" t="str">
            <v>'170346</v>
          </cell>
          <cell r="B1103" t="str">
            <v>Válvula de descarga com canopla cromada de 40mm (11/2"), marcas de referência Fabrimar, Deca ou Docol</v>
          </cell>
          <cell r="C1103" t="str">
            <v>und</v>
          </cell>
          <cell r="D1103">
            <v>384.17</v>
          </cell>
        </row>
        <row r="1104">
          <cell r="A1104" t="str">
            <v>'170347</v>
          </cell>
          <cell r="B1104" t="str">
            <v>Válvula de PVC para lavatório, marcas de referência Astra, Cipla ou Akros</v>
          </cell>
          <cell r="C1104" t="str">
            <v>und</v>
          </cell>
          <cell r="D1104">
            <v>9.32</v>
          </cell>
        </row>
        <row r="1105">
          <cell r="A1105" t="str">
            <v>'170348</v>
          </cell>
          <cell r="B1105" t="str">
            <v>Válvula de PVC para tanque, marcas de referência Astra, Cipla ou Akros</v>
          </cell>
          <cell r="C1105" t="str">
            <v>und</v>
          </cell>
          <cell r="D1105">
            <v>10.98</v>
          </cell>
        </row>
        <row r="1106">
          <cell r="A1106" t="str">
            <v>'170349</v>
          </cell>
          <cell r="B1106" t="str">
            <v>Canopla para válvula de descarga, marcas de referência Fabrimar, Deca ou Docol</v>
          </cell>
          <cell r="C1106" t="str">
            <v>und</v>
          </cell>
          <cell r="D1106">
            <v>96.03</v>
          </cell>
        </row>
        <row r="1107">
          <cell r="A1107" t="str">
            <v>'170350</v>
          </cell>
          <cell r="B1107" t="str">
            <v>Parafuso de fixação para lavatório ou vaso, inclusive colocação</v>
          </cell>
          <cell r="C1107" t="str">
            <v>und</v>
          </cell>
          <cell r="D1107">
            <v>24.85</v>
          </cell>
        </row>
        <row r="1108">
          <cell r="A1108" t="str">
            <v>'170351</v>
          </cell>
          <cell r="B1108" t="str">
            <v>Torneira de parede cromada, marcas de referência Fabrimar (linha prática, ref.1157) , Deca ou Docol</v>
          </cell>
          <cell r="C1108" t="str">
            <v>und</v>
          </cell>
          <cell r="D1108">
            <v>320.98</v>
          </cell>
        </row>
        <row r="1109">
          <cell r="A1109" t="str">
            <v>'170352</v>
          </cell>
          <cell r="B1109" t="str">
            <v>Válvula de Descarga com acabamento anti-vandalismo, marcas de referência Fabrimar, Deca ou Docol</v>
          </cell>
          <cell r="C1109" t="str">
            <v>und</v>
          </cell>
          <cell r="D1109">
            <v>551.70000000000005</v>
          </cell>
        </row>
        <row r="1110">
          <cell r="A1110" t="str">
            <v>'170353</v>
          </cell>
          <cell r="B1110" t="str">
            <v>Torneira para lavatório linha anti-vandalismo, marcas de referência Fabrimar, Deca ou Docol</v>
          </cell>
          <cell r="C1110" t="str">
            <v>und</v>
          </cell>
          <cell r="D1110">
            <v>856.92</v>
          </cell>
        </row>
        <row r="1111">
          <cell r="A1111" t="str">
            <v>'170354</v>
          </cell>
          <cell r="B1111" t="str">
            <v>Chuveiro completo, linha anti-vandalismo, marcas de referência Fabrimar, Deca ou Docol</v>
          </cell>
          <cell r="C1111" t="str">
            <v>und</v>
          </cell>
          <cell r="D1111">
            <v>811.94</v>
          </cell>
        </row>
        <row r="1112">
          <cell r="A1112" t="str">
            <v>'170357</v>
          </cell>
          <cell r="B1112" t="str">
            <v>Chuveiro com desviador flexivel e ducha manual, mod. 1975C ref. Deca ou equivalente</v>
          </cell>
          <cell r="C1112" t="str">
            <v>und</v>
          </cell>
          <cell r="D1112">
            <v>883.99</v>
          </cell>
        </row>
        <row r="1113">
          <cell r="A1113" t="str">
            <v>'1705</v>
          </cell>
          <cell r="B1113" t="str">
            <v>OUTROS APARELHOS</v>
          </cell>
          <cell r="C1113">
            <v>0</v>
          </cell>
          <cell r="D1113">
            <v>0</v>
          </cell>
        </row>
        <row r="1114">
          <cell r="A1114" t="str">
            <v>'170502</v>
          </cell>
          <cell r="B1114" t="str">
            <v>Caixa de descarga plástica de sobrepor 6/9 litros, ref. ASTRA, AKROS ou equivalente</v>
          </cell>
          <cell r="C1114" t="str">
            <v>und</v>
          </cell>
          <cell r="D1114">
            <v>170.7</v>
          </cell>
        </row>
        <row r="1115">
          <cell r="A1115" t="str">
            <v>'170506</v>
          </cell>
          <cell r="B1115" t="str">
            <v>Reservatório de polietileno de 500 L, inclusive adaptadores com flanges de PVC e torneira de bóia de 3/4"</v>
          </cell>
          <cell r="C1115" t="str">
            <v>und</v>
          </cell>
          <cell r="D1115">
            <v>614.11</v>
          </cell>
        </row>
        <row r="1116">
          <cell r="A1116" t="str">
            <v>'170507</v>
          </cell>
          <cell r="B1116" t="str">
            <v>Lavatório de aço inox, liga AISI 304, N° 18, marcas de referência Fisher, Metalpress ou Mekal, inclusive apoio de concreto, argamassa de apoio e assentamento, válvula e sifão cromados, exclusive torneira, conf. projeto</v>
          </cell>
          <cell r="C1116" t="str">
            <v>m</v>
          </cell>
          <cell r="D1116">
            <v>1442.94</v>
          </cell>
        </row>
        <row r="1117">
          <cell r="A1117" t="str">
            <v>'170508</v>
          </cell>
          <cell r="B1117" t="str">
            <v>Escovário de aço inox, liga AISI 304, N° 18, marcas de referência Fischer, Metalpress ou Mekal, inclusive apoio de concreto, argamassa de apoio e assentamento, válvula e sifão cromados, exclusive torneira, conf. projeto</v>
          </cell>
          <cell r="C1117" t="str">
            <v>m</v>
          </cell>
          <cell r="D1117">
            <v>1442.94</v>
          </cell>
        </row>
        <row r="1118">
          <cell r="A1118" t="str">
            <v>'170509</v>
          </cell>
          <cell r="B1118" t="str">
            <v>Tanque de aço inox nº 2, marcas de referência Fisher, Metalpress ou Mekal, inclusive válvula de metal e sifão</v>
          </cell>
          <cell r="C1118" t="str">
            <v>und</v>
          </cell>
          <cell r="D1118">
            <v>2149.96</v>
          </cell>
        </row>
        <row r="1119">
          <cell r="A1119" t="str">
            <v>'170510</v>
          </cell>
          <cell r="B1119" t="str">
            <v>Bebedouro de aço inox, marcas de referência Fisher, Metalpress ou Mekal, inclusive válvula, sifão cromado e torneiras, exclusive alvenaria, dim. 0.45x2.75 m, conforme detalhe em projeto</v>
          </cell>
          <cell r="C1119" t="str">
            <v>und</v>
          </cell>
          <cell r="D1119">
            <v>4928.3100000000004</v>
          </cell>
        </row>
        <row r="1120">
          <cell r="A1120" t="str">
            <v>'170511</v>
          </cell>
          <cell r="B1120" t="str">
            <v>Mictório coletivo de aço inox, liga AISI-304 n.18, marcas de referência Fisher, Metalpress ou Mekal, dimensões 1.80x0.30m, com tubo espargidor</v>
          </cell>
          <cell r="C1120" t="str">
            <v>und</v>
          </cell>
          <cell r="D1120">
            <v>2190.89</v>
          </cell>
        </row>
        <row r="1121">
          <cell r="A1121" t="str">
            <v>'170512</v>
          </cell>
          <cell r="B1121" t="str">
            <v>Cuba de aço inox n° 1(dim.460x300x150)mm, marcas de referência Franke, Strake, tramontina, inclusive válvula de metal 31/2" e sifão cromado 1 x 1/2", excl. torneira</v>
          </cell>
          <cell r="C1121" t="str">
            <v>und</v>
          </cell>
          <cell r="D1121">
            <v>582.32000000000005</v>
          </cell>
        </row>
        <row r="1122">
          <cell r="A1122" t="str">
            <v>'170514</v>
          </cell>
          <cell r="B1122" t="str">
            <v>Tanque simples de aço inox Fischer, mod. TQ1-S AISI 304, ou equivalente nas marcas Metalpress ou Mekal, inclusive válvula de metal 1 1/4" e sifão cromado 2", excl. torneira</v>
          </cell>
          <cell r="C1122" t="str">
            <v>und</v>
          </cell>
          <cell r="D1122">
            <v>1637.64</v>
          </cell>
        </row>
        <row r="1123">
          <cell r="A1123" t="str">
            <v>'170515</v>
          </cell>
          <cell r="B1123" t="str">
            <v>Cuba p/ panelões de aço inox 80x60x40 cm, marcas de referência Fisher, Metalpress ou Mekal, inclusive válvula metal 1 1/4" e sifão cromado 1 x 1 1/2", excl. torneira</v>
          </cell>
          <cell r="C1123" t="str">
            <v>und</v>
          </cell>
          <cell r="D1123">
            <v>1956.54</v>
          </cell>
        </row>
        <row r="1124">
          <cell r="A1124" t="str">
            <v>'170516</v>
          </cell>
          <cell r="B1124" t="str">
            <v>Tanque duplo de aço inox AISI 304, marcas de referência Fisher (mod TQI-D) Metalpress ou Mekal, inclusive válvulas de metal 1 1/4" e sifão cromado 2", excl. torneiras</v>
          </cell>
          <cell r="C1124" t="str">
            <v>und</v>
          </cell>
          <cell r="D1124">
            <v>3113.31</v>
          </cell>
        </row>
        <row r="1125">
          <cell r="A1125" t="str">
            <v>'170519</v>
          </cell>
          <cell r="B1125" t="str">
            <v>Ducha manual Acqua jet , linha Aquarius, com registro ref.C 2195, marcas de referência Fabrimar, Deca ou Docol</v>
          </cell>
          <cell r="C1125" t="str">
            <v>und</v>
          </cell>
          <cell r="D1125">
            <v>295.45999999999998</v>
          </cell>
        </row>
        <row r="1126">
          <cell r="A1126" t="str">
            <v>'170524</v>
          </cell>
          <cell r="B1126" t="str">
            <v>Cabide simples de um gancho, linha Versailles, ref. 08, acabamento cromado, da Moldenox, Docol ou Deca</v>
          </cell>
          <cell r="C1126" t="str">
            <v>und</v>
          </cell>
          <cell r="D1126">
            <v>71.900000000000006</v>
          </cell>
        </row>
        <row r="1127">
          <cell r="A1127" t="str">
            <v>'170528</v>
          </cell>
          <cell r="B1127" t="str">
            <v>Reservatório de polietileno de 5.000 L, inclusive peça de madeira 6 x 16 cm para apoio, exclusive flanges e torneira de bóia</v>
          </cell>
          <cell r="C1127" t="str">
            <v>und</v>
          </cell>
          <cell r="D1127">
            <v>4113.49</v>
          </cell>
        </row>
        <row r="1128">
          <cell r="A1128" t="str">
            <v>'170530</v>
          </cell>
          <cell r="B1128" t="str">
            <v>Cuba em aço inox nº 02(dim.560x340x150)mm, marcas de referência Franke, Strake, tramontina, inclusive válvula de metal 31/2" e sifão cromado 1 x 1/2", excl. torneira</v>
          </cell>
          <cell r="C1128" t="str">
            <v>und</v>
          </cell>
          <cell r="D1128">
            <v>486.34</v>
          </cell>
        </row>
        <row r="1129">
          <cell r="A1129" t="str">
            <v>'170533</v>
          </cell>
          <cell r="B1129" t="str">
            <v>Pia em aço inox com 01 cuba nº 1, dimensões de 0.60 x 1.50m, inclusive válvula tipo americana, exclusive sifão</v>
          </cell>
          <cell r="C1129" t="str">
            <v>und</v>
          </cell>
          <cell r="D1129">
            <v>1692.02</v>
          </cell>
        </row>
        <row r="1130">
          <cell r="A1130" t="str">
            <v>'170534</v>
          </cell>
          <cell r="B1130" t="str">
            <v>Pia em aço inox com 02 cubas nº 1, dimensões 0.60 x 2.50, inclusive válvula tipo americana, exclusive sifão</v>
          </cell>
          <cell r="C1130" t="str">
            <v>und</v>
          </cell>
          <cell r="D1130">
            <v>2909.38</v>
          </cell>
        </row>
        <row r="1131">
          <cell r="A1131" t="str">
            <v>'170535</v>
          </cell>
          <cell r="B1131" t="str">
            <v>Pia em aço inox com 01 cuba nº 1, dimensões de 0.60 x 1.80m, inclusive válvula americana, exclusive sifão</v>
          </cell>
          <cell r="C1131" t="str">
            <v>und</v>
          </cell>
          <cell r="D1131">
            <v>1894.47</v>
          </cell>
        </row>
        <row r="1132">
          <cell r="A1132" t="str">
            <v>'170536</v>
          </cell>
          <cell r="B1132" t="str">
            <v>Pia em aço inox com 02 cubas nº 2, dimensões de 0.60 x 2.10m, inclusive válvula americana, exclusive sifão</v>
          </cell>
          <cell r="C1132" t="str">
            <v>und</v>
          </cell>
          <cell r="D1132">
            <v>2515.23</v>
          </cell>
        </row>
        <row r="1133">
          <cell r="A1133" t="str">
            <v>'170537</v>
          </cell>
          <cell r="B1133" t="str">
            <v>Assento plástico para vaso sanitário, marcas de referência Deca, Celite ou Ideal Standard</v>
          </cell>
          <cell r="C1133" t="str">
            <v>und</v>
          </cell>
          <cell r="D1133">
            <v>36.15</v>
          </cell>
        </row>
        <row r="1134">
          <cell r="A1134" t="str">
            <v>'170538</v>
          </cell>
          <cell r="B1134" t="str">
            <v>Chuveiro frio de PVC, marcas de referência Atlas, Cipla ou Akros</v>
          </cell>
          <cell r="C1134" t="str">
            <v>und</v>
          </cell>
          <cell r="D1134">
            <v>32.85</v>
          </cell>
        </row>
        <row r="1135">
          <cell r="A1135" t="str">
            <v>'170539</v>
          </cell>
          <cell r="B1135" t="str">
            <v>Reservatório de polietileno de 500l, inclusive peça de madeira 6x16cm para apoio, exclusive flanges e torneira de bóia</v>
          </cell>
          <cell r="C1135" t="str">
            <v>und</v>
          </cell>
          <cell r="D1135">
            <v>712</v>
          </cell>
        </row>
        <row r="1136">
          <cell r="A1136" t="str">
            <v>'170540</v>
          </cell>
          <cell r="B1136" t="str">
            <v>Reservatório de polietileno de 1000l, inclusive peça de madeira 6x16cm para apoio, exclusive flanges e torneira de bóia</v>
          </cell>
          <cell r="C1136" t="str">
            <v>und</v>
          </cell>
          <cell r="D1136">
            <v>888.87</v>
          </cell>
        </row>
        <row r="1137">
          <cell r="A1137" t="str">
            <v>'170541</v>
          </cell>
          <cell r="B1137" t="str">
            <v>Filtro curto AP200, marca de referência Aqualar, inclusive refil(vela)</v>
          </cell>
          <cell r="C1137" t="str">
            <v>und</v>
          </cell>
          <cell r="D1137">
            <v>164.12</v>
          </cell>
        </row>
        <row r="1138">
          <cell r="A1138" t="str">
            <v>'170545</v>
          </cell>
          <cell r="B1138" t="str">
            <v>Mictório de aço inox, marcas de referência Fisher, Metalpress ou Mekal, com 30 cm de largura e comp. variável, inclusive válvula tipo americana, engate flexível cromado, válvula de descarga, sifão cromado e conjunto de fixação</v>
          </cell>
          <cell r="C1138" t="str">
            <v>m</v>
          </cell>
          <cell r="D1138">
            <v>1440.45</v>
          </cell>
        </row>
        <row r="1139">
          <cell r="A1139" t="str">
            <v>'170546</v>
          </cell>
          <cell r="B1139" t="str">
            <v>Tanque em mármore sintético com 2 bojos, inclusive válvula e sifão em PVC</v>
          </cell>
          <cell r="C1139" t="str">
            <v>und</v>
          </cell>
          <cell r="D1139">
            <v>377.4</v>
          </cell>
        </row>
        <row r="1140">
          <cell r="A1140" t="str">
            <v>'170547</v>
          </cell>
          <cell r="B1140" t="str">
            <v>Reservatório de polietileno de 310l, inclusive peça de madeira 6 x 16 cm p/ apoio, exclusive flange e torneira de bóia</v>
          </cell>
          <cell r="C1140" t="str">
            <v>und</v>
          </cell>
          <cell r="D1140">
            <v>696</v>
          </cell>
        </row>
        <row r="1141">
          <cell r="A1141" t="str">
            <v>'170548</v>
          </cell>
          <cell r="B1141" t="str">
            <v>Reservatório de polietileno de 1500l, inclusive peça 6x16cm para apoio, exclusive flanges e torneira de bóia</v>
          </cell>
          <cell r="C1141" t="str">
            <v>und</v>
          </cell>
          <cell r="D1141">
            <v>1562.2</v>
          </cell>
        </row>
        <row r="1142">
          <cell r="A1142" t="str">
            <v>'170549</v>
          </cell>
          <cell r="B1142" t="str">
            <v>Reservatório de polietileno de 3000 litros, inclusive peça de apoio de 6x16 cm, exclusive flanges e torneira de bóia</v>
          </cell>
          <cell r="C1142" t="str">
            <v>und</v>
          </cell>
          <cell r="D1142">
            <v>2583.09</v>
          </cell>
        </row>
        <row r="1143">
          <cell r="A1143" t="str">
            <v>'170550</v>
          </cell>
          <cell r="B1143" t="str">
            <v>Reservatório de polietileno de 2000L, inclusive peça de apoio 6x16 cm, exclusive flanges e torneira de bóia</v>
          </cell>
          <cell r="C1143" t="str">
            <v>und</v>
          </cell>
          <cell r="D1143">
            <v>1711.34</v>
          </cell>
        </row>
        <row r="1144">
          <cell r="A1144" t="str">
            <v>'170555</v>
          </cell>
          <cell r="B1144" t="str">
            <v>Tanque de mármore sintético com um bojo, inclusive válvula e sifão em PVC</v>
          </cell>
          <cell r="C1144" t="str">
            <v>und</v>
          </cell>
          <cell r="D1144">
            <v>242.91</v>
          </cell>
        </row>
        <row r="1145">
          <cell r="A1145" t="str">
            <v>'170557</v>
          </cell>
          <cell r="B1145" t="str">
            <v>Bebedouro em aço inox coletivo, marcas de referência Fisher, Metalpress ou Mekal, inclusive base de apoio em concreto e fechamento em alvenaria revestida com azulejo, inclusive válvula e sifão, exclusive torneiras</v>
          </cell>
          <cell r="C1145" t="str">
            <v>m</v>
          </cell>
          <cell r="D1145">
            <v>1777.69</v>
          </cell>
        </row>
        <row r="1146">
          <cell r="A1146" t="str">
            <v>'170561</v>
          </cell>
          <cell r="B1146" t="str">
            <v>Reservatório de polietileno de 15.000l, inclusive peça de madeira 5 x 16cm para apoio, exclusive flanges e torneiras de boia</v>
          </cell>
          <cell r="C1146" t="str">
            <v>und</v>
          </cell>
          <cell r="D1146">
            <v>12441.42</v>
          </cell>
        </row>
        <row r="1147">
          <cell r="A1147" t="str">
            <v>'170562</v>
          </cell>
          <cell r="B1147" t="str">
            <v>Bebebedouro elétrico de pressão para portadores de necessidades especiais IBBL BDF300 ou equivalente</v>
          </cell>
          <cell r="C1147" t="str">
            <v>und</v>
          </cell>
          <cell r="D1147">
            <v>3585.02</v>
          </cell>
        </row>
        <row r="1148">
          <cell r="A1148" t="str">
            <v>'1706</v>
          </cell>
          <cell r="B1148" t="str">
            <v>ACESSIBILIDADE - NBR 9050</v>
          </cell>
          <cell r="C1148">
            <v>0</v>
          </cell>
          <cell r="D1148">
            <v>0</v>
          </cell>
        </row>
        <row r="1149">
          <cell r="A1149" t="str">
            <v>'170601</v>
          </cell>
          <cell r="B1149" t="str">
            <v>Barra de apoio reta em aço inox 304 p/ portadores de necessidades especiais (NBR 9050), largura 40 cm</v>
          </cell>
          <cell r="C1149" t="str">
            <v>und</v>
          </cell>
          <cell r="D1149">
            <v>126.12</v>
          </cell>
        </row>
        <row r="1150">
          <cell r="A1150" t="str">
            <v>'170602</v>
          </cell>
          <cell r="B1150" t="str">
            <v>Barra de apoio reta em aço inox 304 p/ portadores de necessidades especiais (NBR 9050), largura 60 cm</v>
          </cell>
          <cell r="C1150" t="str">
            <v>und</v>
          </cell>
          <cell r="D1150">
            <v>146.11000000000001</v>
          </cell>
        </row>
        <row r="1151">
          <cell r="A1151" t="str">
            <v>'170603</v>
          </cell>
          <cell r="B1151" t="str">
            <v>Barra de apoio reta em aço inox 304 p/ portadores de necessidades especiais (NBR 9050), largura 80 cm</v>
          </cell>
          <cell r="C1151" t="str">
            <v>und</v>
          </cell>
          <cell r="D1151">
            <v>179.73</v>
          </cell>
        </row>
        <row r="1152">
          <cell r="A1152" t="str">
            <v>'170604</v>
          </cell>
          <cell r="B1152" t="str">
            <v>Barra de apoio reta em aço inox 304 p/ portadores de necessidades especiais (NBR 9050), largura 90 cm</v>
          </cell>
          <cell r="C1152" t="str">
            <v>und</v>
          </cell>
          <cell r="D1152">
            <v>193.56</v>
          </cell>
        </row>
        <row r="1153">
          <cell r="A1153" t="str">
            <v>'170607</v>
          </cell>
          <cell r="B1153" t="str">
            <v>Barra de apoio lateral articulada em aço inox 304 - 80cm p/ portadores de necessidades especiais (NBR 9050)</v>
          </cell>
          <cell r="C1153" t="str">
            <v>und</v>
          </cell>
          <cell r="D1153">
            <v>385.4</v>
          </cell>
        </row>
        <row r="1154">
          <cell r="A1154" t="str">
            <v>'170608</v>
          </cell>
          <cell r="B1154" t="str">
            <v>Bacia sifonada de louça branca sem abertura frontal p/ banheiro PNE, consumo 6 litros por fluxo, Vogue Plus Conforto - P.510.17, Ref. Deca ou equiv., incl. tubo de ligação inox c/ canopla, anel de vedação, paraf. e rejunte epoxi p/ vedação</v>
          </cell>
          <cell r="C1154" t="str">
            <v>und</v>
          </cell>
          <cell r="D1154">
            <v>1052.8</v>
          </cell>
        </row>
        <row r="1155">
          <cell r="A1155" t="str">
            <v>'170609</v>
          </cell>
          <cell r="B1155" t="str">
            <v>Bacia sifonada de louça branca com abertura frontal p/ banheiro PNE, consumo 6 litros por fluxo, Vogue Plus Conforto - P.51.17, Ref. Deca ou equiv., incl. tubo de ligação inox c/ canopla, anel de vedação, paraf. e rejunte epoxi p/ vedação</v>
          </cell>
          <cell r="C1155" t="str">
            <v>und</v>
          </cell>
          <cell r="D1155">
            <v>1052.8</v>
          </cell>
        </row>
        <row r="1156">
          <cell r="A1156" t="str">
            <v>'170610</v>
          </cell>
          <cell r="B1156" t="str">
            <v>Assento poliéster sem abertura frontal c/ fixação cromada e aditivo químico c/ proteção antibactéria, Vogue Plus - AP.51.17, Ref. Deca ou equivalente</v>
          </cell>
          <cell r="C1156" t="str">
            <v>und</v>
          </cell>
          <cell r="D1156">
            <v>1083.79</v>
          </cell>
        </row>
        <row r="1157">
          <cell r="A1157" t="str">
            <v>'170611</v>
          </cell>
          <cell r="B1157" t="str">
            <v>Assento poliéster com abertura frontal e tampa c/ fixação cromada e aditivo químico c/ proteção antibactéria, Vogue Plus - AP.52.17, Ref. Deca ou equivalente</v>
          </cell>
          <cell r="C1157" t="str">
            <v>und</v>
          </cell>
          <cell r="D1157">
            <v>1150.1600000000001</v>
          </cell>
        </row>
        <row r="1158">
          <cell r="A1158" t="str">
            <v>'170612</v>
          </cell>
          <cell r="B1158" t="str">
            <v>Lavatório de louça branca com coluna suspensa p/ banheiro PNE, Vougle Plus Conforto L.51.17 + CS.1.17, Ref., Deca ou equivalente, incl. sifão, válvula e engates metálicos cromados, exclusive torneira</v>
          </cell>
          <cell r="C1158" t="str">
            <v>und</v>
          </cell>
          <cell r="D1158">
            <v>940.54</v>
          </cell>
        </row>
        <row r="1159">
          <cell r="A1159" t="str">
            <v>'170613</v>
          </cell>
          <cell r="B1159" t="str">
            <v>Lavátorio de louça branca de canto p/ banheiro PNE, Coleção Master L.76.17, Ref. Deca ou equivalente, incl. válvula, sifão e engates metálicos cromados, exclusive torneira</v>
          </cell>
          <cell r="C1159" t="str">
            <v>und</v>
          </cell>
          <cell r="D1159">
            <v>1646.85</v>
          </cell>
        </row>
        <row r="1160">
          <cell r="A1160" t="str">
            <v>'170614</v>
          </cell>
          <cell r="B1160" t="str">
            <v>Conjunto Barra de apoio barra de apoio lateral, formato "U", em aço inox polido 304 Ø 1.1/4" dim. comprimento médio 30 p/ lavatório, p/ portadores de necessidades especiais (NBR 9050)</v>
          </cell>
          <cell r="C1160" t="str">
            <v>und</v>
          </cell>
          <cell r="D1160">
            <v>257.25</v>
          </cell>
        </row>
        <row r="1161">
          <cell r="A1161" t="str">
            <v>'170615</v>
          </cell>
          <cell r="B1161" t="str">
            <v>Barra de apoio reta em aço inox 304 p/ portadores de necessidades especiais (NBR 9050), largura 70 cm</v>
          </cell>
          <cell r="C1161" t="str">
            <v>und</v>
          </cell>
          <cell r="D1161">
            <v>157.52000000000001</v>
          </cell>
        </row>
        <row r="1162">
          <cell r="A1162" t="str">
            <v>'18</v>
          </cell>
          <cell r="B1162" t="str">
            <v>APARELHOS ELÉTRICOS</v>
          </cell>
          <cell r="C1162">
            <v>0</v>
          </cell>
          <cell r="D1162">
            <v>0</v>
          </cell>
        </row>
        <row r="1163">
          <cell r="A1163" t="str">
            <v>'1801</v>
          </cell>
          <cell r="B1163" t="str">
            <v>LUMINÁRIAS</v>
          </cell>
          <cell r="C1163">
            <v>0</v>
          </cell>
          <cell r="D1163">
            <v>0</v>
          </cell>
        </row>
        <row r="1164">
          <cell r="A1164" t="str">
            <v>'180101</v>
          </cell>
          <cell r="B1164" t="str">
            <v>Luminária p/ duas lâmpadas fluorescentes 20W, completa, c/ reator duplo-127V partida rápida e alto fator de potência, soquete antivibratório e lâmpada fluorescente 20W-127V</v>
          </cell>
          <cell r="C1164" t="str">
            <v>und</v>
          </cell>
          <cell r="D1164">
            <v>158.5</v>
          </cell>
        </row>
        <row r="1165">
          <cell r="A1165" t="str">
            <v>'180102</v>
          </cell>
          <cell r="B1165" t="str">
            <v>Luminária p/ duas lâmpadas fluorescentes 40W, completa, c/ reator duplo-127V partida rápida e alto fator de potência, soquete antivibratório e lâmpada fluorescente 40W-127V</v>
          </cell>
          <cell r="C1165" t="str">
            <v>und</v>
          </cell>
          <cell r="D1165">
            <v>180.46</v>
          </cell>
        </row>
        <row r="1166">
          <cell r="A1166" t="str">
            <v>'180107</v>
          </cell>
          <cell r="B1166" t="str">
            <v>Luminária industrial a prova de tempo, 45 graus, wetzel ou equivalente, inclusive lampada mista 160W</v>
          </cell>
          <cell r="C1166" t="str">
            <v>und</v>
          </cell>
          <cell r="D1166">
            <v>600.65</v>
          </cell>
        </row>
        <row r="1167">
          <cell r="A1167" t="str">
            <v>'180108</v>
          </cell>
          <cell r="B1167" t="str">
            <v>Luminária para uma lâmpada fluorescente 20W, completa, c/ reator simples-127V partida rápida alto fator de potência, soquete antivibratório e lâmpada fluorescente 20W-127V</v>
          </cell>
          <cell r="C1167" t="str">
            <v>und</v>
          </cell>
          <cell r="D1167">
            <v>118.67</v>
          </cell>
        </row>
        <row r="1168">
          <cell r="A1168" t="str">
            <v>'180109</v>
          </cell>
          <cell r="B1168" t="str">
            <v>Luminária para uma lâmpada fluorescente 40W, completa, c/ reator simples-127V partida rápida alto fator de potência, soquete antivibratório e lâmpada fluorescente 40W-127V</v>
          </cell>
          <cell r="C1168" t="str">
            <v>und</v>
          </cell>
          <cell r="D1168">
            <v>126.2</v>
          </cell>
        </row>
        <row r="1169">
          <cell r="A1169" t="str">
            <v>'180110</v>
          </cell>
          <cell r="B1169" t="str">
            <v>Arandela com lâmpada incandescente de 100W</v>
          </cell>
          <cell r="C1169" t="str">
            <v>und</v>
          </cell>
          <cell r="D1169">
            <v>95.75</v>
          </cell>
        </row>
        <row r="1170">
          <cell r="A1170" t="str">
            <v>'180115</v>
          </cell>
          <cell r="B1170" t="str">
            <v>Luminária tipo globo de plástico 9x4", inclusive plafonier</v>
          </cell>
          <cell r="C1170" t="str">
            <v>und</v>
          </cell>
          <cell r="D1170">
            <v>70.069999999999993</v>
          </cell>
        </row>
        <row r="1171">
          <cell r="A1171" t="str">
            <v>'1802</v>
          </cell>
          <cell r="B1171" t="str">
            <v>INTERRUPTORES E TOMADAS</v>
          </cell>
          <cell r="C1171">
            <v>0</v>
          </cell>
          <cell r="D1171">
            <v>0</v>
          </cell>
        </row>
        <row r="1172">
          <cell r="A1172" t="str">
            <v>'180201</v>
          </cell>
          <cell r="B1172" t="str">
            <v>Tomada padrão brasileiro linha branca, NBR 14136 2 polos + terra 10A/250V, com placa 4x2"</v>
          </cell>
          <cell r="C1172" t="str">
            <v>und</v>
          </cell>
          <cell r="D1172">
            <v>38.229999999999997</v>
          </cell>
        </row>
        <row r="1173">
          <cell r="A1173" t="str">
            <v>'180202</v>
          </cell>
          <cell r="B1173" t="str">
            <v>Tomada padrão brasileiro linha branca, NBR 14136 2 polos + terra 20A/250V, com placa 4x2"</v>
          </cell>
          <cell r="C1173" t="str">
            <v>und</v>
          </cell>
          <cell r="D1173">
            <v>44.93</v>
          </cell>
        </row>
        <row r="1174">
          <cell r="A1174" t="str">
            <v>'180204</v>
          </cell>
          <cell r="B1174" t="str">
            <v>Interruptor de uma tecla simples 10A/250V, com placa 4x2"</v>
          </cell>
          <cell r="C1174" t="str">
            <v>und</v>
          </cell>
          <cell r="D1174">
            <v>33.869999999999997</v>
          </cell>
        </row>
        <row r="1175">
          <cell r="A1175" t="str">
            <v>'180205</v>
          </cell>
          <cell r="B1175" t="str">
            <v>Interruptor de duas teclas simples 10A/250V, com placa 4x2"</v>
          </cell>
          <cell r="C1175" t="str">
            <v>und</v>
          </cell>
          <cell r="D1175">
            <v>57.76</v>
          </cell>
        </row>
        <row r="1176">
          <cell r="A1176" t="str">
            <v>'180206</v>
          </cell>
          <cell r="B1176" t="str">
            <v>Interruptor de uma tecla paralelo 10A/250V, com placa 4x2"</v>
          </cell>
          <cell r="C1176" t="str">
            <v>und</v>
          </cell>
          <cell r="D1176">
            <v>41.24</v>
          </cell>
        </row>
        <row r="1177">
          <cell r="A1177" t="str">
            <v>'180207</v>
          </cell>
          <cell r="B1177" t="str">
            <v>Interruptor de uma tecla simples 10A/250V e uma tomada 3 polos 10A/250V, padrão brasileiro, NBR 14136, linha branca, com placa 4x2"</v>
          </cell>
          <cell r="C1177" t="str">
            <v>und</v>
          </cell>
          <cell r="D1177">
            <v>62.12</v>
          </cell>
        </row>
        <row r="1178">
          <cell r="A1178" t="str">
            <v>'180208</v>
          </cell>
          <cell r="B1178" t="str">
            <v>Interruptor de duas teclas simples 10A/250V e uma tomada 3 polos universal 10A/250V, com placa 4x2"</v>
          </cell>
          <cell r="C1178" t="str">
            <v>und</v>
          </cell>
          <cell r="D1178">
            <v>86.01</v>
          </cell>
        </row>
        <row r="1179">
          <cell r="A1179" t="str">
            <v>'180209</v>
          </cell>
          <cell r="B1179" t="str">
            <v>Interruptor pulsador de campainha 10A/250V, com placa 4x2"</v>
          </cell>
          <cell r="C1179" t="str">
            <v>und</v>
          </cell>
          <cell r="D1179">
            <v>33.03</v>
          </cell>
        </row>
        <row r="1180">
          <cell r="A1180" t="str">
            <v>'180210</v>
          </cell>
          <cell r="B1180" t="str">
            <v>Tomada de 3 polos 20A/250V, com placa 4x2"</v>
          </cell>
          <cell r="C1180" t="str">
            <v>und</v>
          </cell>
          <cell r="D1180">
            <v>44.63</v>
          </cell>
        </row>
        <row r="1181">
          <cell r="A1181" t="str">
            <v>'180211</v>
          </cell>
          <cell r="B1181" t="str">
            <v>Interruptor de três teclas simples 10 A/250 V e duas teclas simples 10A/250V, com placa 4x4"</v>
          </cell>
          <cell r="C1181" t="str">
            <v>und</v>
          </cell>
          <cell r="D1181">
            <v>142.97999999999999</v>
          </cell>
        </row>
        <row r="1182">
          <cell r="A1182" t="str">
            <v>'180212</v>
          </cell>
          <cell r="B1182" t="str">
            <v>Interruptor de três teclas simples 10A/250V, c/ placa 4x2"</v>
          </cell>
          <cell r="C1182" t="str">
            <v>und</v>
          </cell>
          <cell r="D1182">
            <v>81.650000000000006</v>
          </cell>
        </row>
        <row r="1183">
          <cell r="A1183" t="str">
            <v>'180217</v>
          </cell>
          <cell r="B1183" t="str">
            <v>Espelho para caixa estampada 4 x 2"</v>
          </cell>
          <cell r="C1183" t="str">
            <v>und</v>
          </cell>
          <cell r="D1183">
            <v>8.2100000000000009</v>
          </cell>
        </row>
        <row r="1184">
          <cell r="A1184" t="str">
            <v>'180218</v>
          </cell>
          <cell r="B1184" t="str">
            <v>Espelho para caixa estampada 4 x 4"</v>
          </cell>
          <cell r="C1184" t="str">
            <v>und</v>
          </cell>
          <cell r="D1184">
            <v>20.010000000000002</v>
          </cell>
        </row>
        <row r="1185">
          <cell r="A1185" t="str">
            <v>'180220</v>
          </cell>
          <cell r="B1185" t="str">
            <v>Tomada coaxial 75 ohms para TV</v>
          </cell>
          <cell r="C1185" t="str">
            <v>und</v>
          </cell>
          <cell r="D1185">
            <v>39.51</v>
          </cell>
        </row>
        <row r="1186">
          <cell r="A1186" t="str">
            <v>'1803</v>
          </cell>
          <cell r="B1186" t="str">
            <v>BOMBAS</v>
          </cell>
          <cell r="C1186">
            <v>0</v>
          </cell>
          <cell r="D1186">
            <v>0</v>
          </cell>
        </row>
        <row r="1187">
          <cell r="A1187" t="str">
            <v>'180301</v>
          </cell>
          <cell r="B1187" t="str">
            <v>Bomba centrífuga trifásica 5CV, modelo 620 Dancor, ou equivalente</v>
          </cell>
          <cell r="C1187" t="str">
            <v>und</v>
          </cell>
          <cell r="D1187">
            <v>4028.78</v>
          </cell>
        </row>
        <row r="1188">
          <cell r="A1188" t="str">
            <v>'180302</v>
          </cell>
          <cell r="B1188" t="str">
            <v>Bomba centrífuga monofásica 1/2 CV</v>
          </cell>
          <cell r="C1188" t="str">
            <v>und</v>
          </cell>
          <cell r="D1188">
            <v>999.77</v>
          </cell>
        </row>
        <row r="1189">
          <cell r="A1189" t="str">
            <v>'180303</v>
          </cell>
          <cell r="B1189" t="str">
            <v>Bomba centrífuga monofásica 3/4 CV</v>
          </cell>
          <cell r="C1189" t="str">
            <v>und</v>
          </cell>
          <cell r="D1189">
            <v>1434.44</v>
          </cell>
        </row>
        <row r="1190">
          <cell r="A1190" t="str">
            <v>'180304</v>
          </cell>
          <cell r="B1190" t="str">
            <v>Bomba centrifuga trifásica 2CV</v>
          </cell>
          <cell r="C1190" t="str">
            <v>und</v>
          </cell>
          <cell r="D1190">
            <v>1591.51</v>
          </cell>
        </row>
        <row r="1191">
          <cell r="A1191" t="str">
            <v>'180305</v>
          </cell>
          <cell r="B1191" t="str">
            <v>Bomba elétrica centrífuga monofásica 1 CV</v>
          </cell>
          <cell r="C1191" t="str">
            <v>und</v>
          </cell>
          <cell r="D1191">
            <v>1614.15</v>
          </cell>
        </row>
        <row r="1192">
          <cell r="A1192" t="str">
            <v>'1804</v>
          </cell>
          <cell r="B1192" t="str">
            <v>POSTES</v>
          </cell>
          <cell r="C1192">
            <v>0</v>
          </cell>
          <cell r="D1192">
            <v>0</v>
          </cell>
        </row>
        <row r="1193">
          <cell r="A1193" t="str">
            <v>'180405</v>
          </cell>
          <cell r="B1193" t="str">
            <v>Poste circular de concreto 11 m padrão ESCELSA, incl. luminária tipo 1 pétala mod. BETA II c/1 lâmpada VS 400W, reator alto fator de potência 400W/220V e relé fotoelétrico, Tecnowatt ou equivalente</v>
          </cell>
          <cell r="C1193" t="str">
            <v>und</v>
          </cell>
          <cell r="D1193">
            <v>3774.18</v>
          </cell>
        </row>
        <row r="1194">
          <cell r="A1194" t="str">
            <v>'180408</v>
          </cell>
          <cell r="B1194" t="str">
            <v>Poste circular de concreto 11m padrão ESCELSA, incl. 3 projetores PL 400 MA c/ lâmpada VM 400W, reator tipo externo 400 W /220V alto fator de potência, Tecnowatt ou equivalente.</v>
          </cell>
          <cell r="C1194" t="str">
            <v>und</v>
          </cell>
          <cell r="D1194">
            <v>4664.18</v>
          </cell>
        </row>
        <row r="1195">
          <cell r="A1195" t="str">
            <v>'1806</v>
          </cell>
          <cell r="B1195" t="str">
            <v>AR REFRIGERADO</v>
          </cell>
          <cell r="C1195">
            <v>0</v>
          </cell>
          <cell r="D1195">
            <v>0</v>
          </cell>
        </row>
        <row r="1196">
          <cell r="A1196" t="str">
            <v>'180602</v>
          </cell>
          <cell r="B1196" t="str">
            <v>Fornecimento e Instalação de Unidade Evaporadora e Condensadora de Ar Condicionado tipo Split Inverter Hi-Wall (Parede) de 9.000 BTU´s 220V - Ciclo Frio - Classificação A (Selo PROCEL), inclusive amortecedores vibra-stop</v>
          </cell>
          <cell r="C1196" t="str">
            <v>und</v>
          </cell>
          <cell r="D1196">
            <v>2345.52</v>
          </cell>
        </row>
        <row r="1197">
          <cell r="A1197" t="str">
            <v>'180603</v>
          </cell>
          <cell r="B1197" t="str">
            <v>Fornecimento e Instalação de Unidade Evaporadora e Condensadora de Ar Condicionado tipo Split Inverter Hi-Wall (Parede) de 12.000 BTU´s 220V - Ciclo Frio - Classificação A (Selo PROCEL), inclusive amortecedores vibra-stop</v>
          </cell>
          <cell r="C1197" t="str">
            <v>und</v>
          </cell>
          <cell r="D1197">
            <v>2376.85</v>
          </cell>
        </row>
        <row r="1198">
          <cell r="A1198" t="str">
            <v>'180604</v>
          </cell>
          <cell r="B1198" t="str">
            <v>Fornecimento e Instalação de Unidade Evaporadora e Condensadora de Ar Condicionado tipo Split Inverter Hi-Wall (Parede) de 18.000 BTU´s 220V - Ciclo Frio - Classificação A (Selo PROCEL), inclusive amortecedores vibra-stop</v>
          </cell>
          <cell r="C1198" t="str">
            <v>und</v>
          </cell>
          <cell r="D1198">
            <v>3498.52</v>
          </cell>
        </row>
        <row r="1199">
          <cell r="A1199" t="str">
            <v>'180605</v>
          </cell>
          <cell r="B1199" t="str">
            <v>Fornecimento e Instalação de Unidade Evaporadora e Condensadora de Ar Condicionado tipo Split Inverter Hi-Wall (Parede) de 22.000 BTU´s 220V - Ciclo Frio - Classificação A (Selo PROCEL), inclusive amortecedores vibra-stop</v>
          </cell>
          <cell r="C1199" t="str">
            <v>und</v>
          </cell>
          <cell r="D1199">
            <v>4558.68</v>
          </cell>
        </row>
        <row r="1200">
          <cell r="A1200" t="str">
            <v>'180606</v>
          </cell>
          <cell r="B1200" t="str">
            <v>Fornecimento e Instalação de Unidade Evaporadora e Condensadora de Ar Condicionado tipo Split Inverter Hi-Wall (Parede) de 24.000 BTU´s 220V - Ciclo Frio - Classificação A (Selo PROCEL), inclusive amortecedores vibra-stop</v>
          </cell>
          <cell r="C1200" t="str">
            <v>und</v>
          </cell>
          <cell r="D1200">
            <v>4558.68</v>
          </cell>
        </row>
        <row r="1201">
          <cell r="A1201" t="str">
            <v>'180607</v>
          </cell>
          <cell r="B1201" t="str">
            <v>Fornecimento e Instalação de Unidade Evaporadora e Condensadora de Ar Condicionado tipo Split Inverter Hi-Wall (Parede) de 30.000 BTU´s 220V - Ciclo Quente/Frio - Classificação A (Selo PROCEL), inclusive amortecedores vibra-stop</v>
          </cell>
          <cell r="C1201" t="str">
            <v>und</v>
          </cell>
          <cell r="D1201">
            <v>7100.21</v>
          </cell>
        </row>
        <row r="1202">
          <cell r="A1202" t="str">
            <v>'180608</v>
          </cell>
          <cell r="B1202" t="str">
            <v>Fornecimento e Instalação de Unidade Evaporadora e Condensadora de Ar Condicionado tipo Split Inverter Piso Teto de 36.000 BTU´s 220V - Ciclo Quente/Frio Classificação Energética A ou B (Selo PROCEL), inclusive amortecedores vibra-stop</v>
          </cell>
          <cell r="C1202" t="str">
            <v>und</v>
          </cell>
          <cell r="D1202">
            <v>9517.99</v>
          </cell>
        </row>
        <row r="1203">
          <cell r="A1203" t="str">
            <v>'180609</v>
          </cell>
          <cell r="B1203" t="str">
            <v>Fornecimento e Instalação de Unidade Evaporadora e Condensadora de Ar Condicionado tipo Split Inverter Piso Teto de 48.000 BTU´s 220V Trifásico - Ciclo Quente/Frio Classificação Energética A ou B (Selo PROCEL), inclusive amortecedores vibra-stop</v>
          </cell>
          <cell r="C1203" t="str">
            <v>und</v>
          </cell>
          <cell r="D1203">
            <v>12710.91</v>
          </cell>
        </row>
        <row r="1204">
          <cell r="A1204" t="str">
            <v>'1807</v>
          </cell>
          <cell r="B1204" t="str">
            <v>VENTILADORES</v>
          </cell>
          <cell r="C1204">
            <v>0</v>
          </cell>
          <cell r="D1204">
            <v>0</v>
          </cell>
        </row>
        <row r="1205">
          <cell r="A1205" t="str">
            <v>'180702</v>
          </cell>
          <cell r="B1205" t="str">
            <v>Ventilador de teto base madeira sem alojamento para luminária, ref. Tron ou equivalente, com comando de interruptor simples, sem dimer para regulagem de velocidade</v>
          </cell>
          <cell r="C1205" t="str">
            <v>und</v>
          </cell>
          <cell r="D1205">
            <v>284.02999999999997</v>
          </cell>
        </row>
        <row r="1206">
          <cell r="A1206" t="str">
            <v>'1808</v>
          </cell>
          <cell r="B1206" t="str">
            <v>OUTROS APARELHOS</v>
          </cell>
          <cell r="C1206">
            <v>0</v>
          </cell>
          <cell r="D1206">
            <v>0</v>
          </cell>
        </row>
        <row r="1207">
          <cell r="A1207" t="str">
            <v>'180803</v>
          </cell>
          <cell r="B1207" t="str">
            <v>Campainha tipo timbre Pial, cod. 412.77 ou equivalente</v>
          </cell>
          <cell r="C1207" t="str">
            <v>und</v>
          </cell>
          <cell r="D1207">
            <v>163.02000000000001</v>
          </cell>
        </row>
        <row r="1208">
          <cell r="A1208" t="str">
            <v>'180804</v>
          </cell>
          <cell r="B1208" t="str">
            <v>Campainha tipo prato Pial, cod. 414.18</v>
          </cell>
          <cell r="C1208" t="str">
            <v>und</v>
          </cell>
          <cell r="D1208">
            <v>928.79</v>
          </cell>
        </row>
        <row r="1209">
          <cell r="A1209" t="str">
            <v>'180809</v>
          </cell>
          <cell r="B1209" t="str">
            <v>Chuveiro elétrico tipo ducha Lorenzet ou Corona</v>
          </cell>
          <cell r="C1209" t="str">
            <v>und</v>
          </cell>
          <cell r="D1209">
            <v>104.13</v>
          </cell>
        </row>
        <row r="1210">
          <cell r="A1210" t="str">
            <v>'1810</v>
          </cell>
          <cell r="B1210" t="str">
            <v>LUMINARIAS PARA LÂMPADAS LED</v>
          </cell>
          <cell r="C1210">
            <v>0</v>
          </cell>
          <cell r="D1210">
            <v>0</v>
          </cell>
        </row>
        <row r="1211">
          <cell r="A1211" t="str">
            <v>'181001</v>
          </cell>
          <cell r="B1211" t="str">
            <v>Luminaria sobrepor compl., corpo ch. aço pintada branca, refletor, aletas parabólicas alum.alta pureza e refletância inclusive 2 lâmpadas LED T8 9W temp. de cor 5000k c/ 60cm - Ref. CS216AL-N - AMES, 663 - LUMAVI OU EQUIVALENTE</v>
          </cell>
          <cell r="C1211" t="str">
            <v>und</v>
          </cell>
          <cell r="D1211">
            <v>149.33000000000001</v>
          </cell>
        </row>
        <row r="1212">
          <cell r="A1212" t="str">
            <v>'181002</v>
          </cell>
          <cell r="B1212" t="str">
            <v>Luminaria sobrepor compl., corpo ch. aço pintada branca, refletor aletas parabólicas alum.alta pureza e refletância inclusive 2 lâmpadas LED T8 20W temp. de cor 5000k bivolt c/ 1,20m - Ref. CS232AL-N - AMES, 664 - LUMAVI OU EQUIVALENTE</v>
          </cell>
          <cell r="C1212" t="str">
            <v>und</v>
          </cell>
          <cell r="D1212">
            <v>198.91</v>
          </cell>
        </row>
        <row r="1213">
          <cell r="A1213" t="str">
            <v>'181003</v>
          </cell>
          <cell r="B1213" t="str">
            <v>Luminaria embutir compl., corpo ch. aço pintada branca, refletor aletas parabólicas alum.alta pureza e refletância inclusive 2 lâmpadas LED T8 9W temp. de cor 5000k c/ 60cm - REF. CE216AL-N - AMES, 901 - LUMAVI OU EQUIVALENTE</v>
          </cell>
          <cell r="C1213" t="str">
            <v>und</v>
          </cell>
          <cell r="D1213">
            <v>149.11000000000001</v>
          </cell>
        </row>
        <row r="1214">
          <cell r="A1214" t="str">
            <v>'181004</v>
          </cell>
          <cell r="B1214" t="str">
            <v>Luminaria embutir compl., corpo ch. aço pintada branca, refletor, aletas parabólicas alum.alta pureza e refletância inclusive 2 lâmpadas LED T8 18W temp. de cor 5000k c/ 1,20m - Ref. CE232AL-N - AMES, 900 - LUMAVI -LDEF 2X32W - LUMILUZ OU EQUIVALENTE</v>
          </cell>
          <cell r="C1214" t="str">
            <v>und</v>
          </cell>
          <cell r="D1214">
            <v>193.69</v>
          </cell>
        </row>
        <row r="1215">
          <cell r="A1215" t="str">
            <v>'181005</v>
          </cell>
          <cell r="B1215" t="str">
            <v>Luminária sobrepor compl., corpo ch. aço pintada branca, refletor,aletas parabólicas alum.alta pureza e refletância inclusive 4 lâmpadas LED T8 9W temp. de cor 5000k bivolt c/ 60cm - CS416AL-N - AMES, 665 - LUMAVI OU EQUIVALENTE</v>
          </cell>
          <cell r="C1215" t="str">
            <v>und</v>
          </cell>
          <cell r="D1215">
            <v>282.35000000000002</v>
          </cell>
        </row>
        <row r="1216">
          <cell r="A1216" t="str">
            <v>'181007</v>
          </cell>
          <cell r="B1216" t="str">
            <v>Luminária embutir compl., corpo ch. aço pintada branca, refletor,aletas parabólicas alum.alta pureza e refletância nclusive 4 lâmpadas LED T8 9W temp. de cor 5000k - Ref.CE416AL-N - AMES, 6026 - LUMAVI OU EQUIVALENTE</v>
          </cell>
          <cell r="C1216" t="str">
            <v>und</v>
          </cell>
          <cell r="D1216">
            <v>269.02</v>
          </cell>
        </row>
        <row r="1217">
          <cell r="A1217" t="str">
            <v>'19</v>
          </cell>
          <cell r="B1217" t="str">
            <v>PINTURA</v>
          </cell>
          <cell r="C1217">
            <v>0</v>
          </cell>
          <cell r="D1217">
            <v>0</v>
          </cell>
        </row>
        <row r="1218">
          <cell r="A1218" t="str">
            <v>'1901</v>
          </cell>
          <cell r="B1218" t="str">
            <v>SOBRE PAREDES E FORROS</v>
          </cell>
          <cell r="C1218">
            <v>0</v>
          </cell>
          <cell r="D1218">
            <v>0</v>
          </cell>
        </row>
        <row r="1219">
          <cell r="A1219" t="str">
            <v>'190101</v>
          </cell>
          <cell r="B1219" t="str">
            <v>Emassamento de paredes e forros, com duas demãos de massa à base de PVA, marcas de referência Suvinil, Coral ou Metalatex</v>
          </cell>
          <cell r="C1219" t="str">
            <v>m2</v>
          </cell>
          <cell r="D1219">
            <v>11.43</v>
          </cell>
        </row>
        <row r="1220">
          <cell r="A1220" t="str">
            <v>'190102</v>
          </cell>
          <cell r="B1220" t="str">
            <v>Emassamento de paredes e forros, com duas demãos de massa à base de óleo, marcas de referência Suvinil, Coral ou Metalatex</v>
          </cell>
          <cell r="C1220" t="str">
            <v>m2</v>
          </cell>
          <cell r="D1220">
            <v>20.11</v>
          </cell>
        </row>
        <row r="1221">
          <cell r="A1221" t="str">
            <v>'190103</v>
          </cell>
          <cell r="B1221" t="str">
            <v>Emassamento de paredes e forros, com duas demãos de massa acrílica, marcas de referência Suvinil, Coral ou Metalatex</v>
          </cell>
          <cell r="C1221" t="str">
            <v>m2</v>
          </cell>
          <cell r="D1221">
            <v>15.85</v>
          </cell>
        </row>
        <row r="1222">
          <cell r="A1222" t="str">
            <v>'190104</v>
          </cell>
          <cell r="B1222" t="str">
            <v>Pintura com tinta látex PVA, marcas de referência Suvinil, Coral ou Metalatex, inclusive selador em paredes e forros, a três demãos</v>
          </cell>
          <cell r="C1222" t="str">
            <v>m2</v>
          </cell>
          <cell r="D1222">
            <v>20.72</v>
          </cell>
        </row>
        <row r="1223">
          <cell r="A1223" t="str">
            <v>'190105</v>
          </cell>
          <cell r="B1223" t="str">
            <v>Pintura com tinta esmalte sintético, marcas de referência Suvinil, Coral ou Metalatex, inclusive selador acrílico, em paredes a três demãos</v>
          </cell>
          <cell r="C1223" t="str">
            <v>m2</v>
          </cell>
          <cell r="D1223">
            <v>25.13</v>
          </cell>
        </row>
        <row r="1224">
          <cell r="A1224" t="str">
            <v>'190106</v>
          </cell>
          <cell r="B1224" t="str">
            <v>Pintura com tinta acrílica, marcas de referência Suvinil, Coral ou Metalatex, inclusive selador acrílico, em paredes e forros, a três demãos</v>
          </cell>
          <cell r="C1224" t="str">
            <v>m2</v>
          </cell>
          <cell r="D1224">
            <v>21.09</v>
          </cell>
        </row>
        <row r="1225">
          <cell r="A1225" t="str">
            <v>'190107</v>
          </cell>
          <cell r="B1225" t="str">
            <v>Pintura com nata de cimento sobre superfície áspera a três demãos</v>
          </cell>
          <cell r="C1225" t="str">
            <v>m2</v>
          </cell>
          <cell r="D1225">
            <v>3.27</v>
          </cell>
        </row>
        <row r="1226">
          <cell r="A1226" t="str">
            <v>'190108</v>
          </cell>
          <cell r="B1226" t="str">
            <v>Pintura a cal a três demãos, em paredes internas ou externas</v>
          </cell>
          <cell r="C1226" t="str">
            <v>m2</v>
          </cell>
          <cell r="D1226">
            <v>11.69</v>
          </cell>
        </row>
        <row r="1227">
          <cell r="A1227" t="str">
            <v>'190109</v>
          </cell>
          <cell r="B1227" t="str">
            <v>Pintura de letra em parede dim. 20x30cm com tinta látex acrílica, marcas de referência Suvinil, Coral ou Metalatex</v>
          </cell>
          <cell r="C1227" t="str">
            <v>und</v>
          </cell>
          <cell r="D1227">
            <v>67.37</v>
          </cell>
        </row>
        <row r="1228">
          <cell r="A1228" t="str">
            <v>'190114</v>
          </cell>
          <cell r="B1228" t="str">
            <v>Selador acrílico a uma demão, marcas de referência Suvinil, Coral ou Metalatex</v>
          </cell>
          <cell r="C1228" t="str">
            <v>m2</v>
          </cell>
          <cell r="D1228">
            <v>4.76</v>
          </cell>
        </row>
        <row r="1229">
          <cell r="A1229" t="str">
            <v>'190115</v>
          </cell>
          <cell r="B1229" t="str">
            <v>Pintura com tinta látex PVA, marcas de referência Suvinil, Coral ou Metalatex, inclusive selador, em paredes e forros, a duas demãos</v>
          </cell>
          <cell r="C1229" t="str">
            <v>m2</v>
          </cell>
          <cell r="D1229">
            <v>16.87</v>
          </cell>
        </row>
        <row r="1230">
          <cell r="A1230" t="str">
            <v>'190116</v>
          </cell>
          <cell r="B1230" t="str">
            <v>Pintura com tinta esmalte sintético, marcas de referência Suvinil, Coral e Metalatex, inclusive selador acrílico, em paredes, a duas demãos</v>
          </cell>
          <cell r="C1230" t="str">
            <v>m2</v>
          </cell>
          <cell r="D1230">
            <v>20.2</v>
          </cell>
        </row>
        <row r="1231">
          <cell r="A1231" t="str">
            <v>'190117</v>
          </cell>
          <cell r="B1231" t="str">
            <v>Pintura com tinta acrílica, marcas de referência Suvinil, Coral e Metalatex, inclusive selador acrílico, em paredes e forros, a duas demãos</v>
          </cell>
          <cell r="C1231" t="str">
            <v>m2</v>
          </cell>
          <cell r="D1231">
            <v>17.13</v>
          </cell>
        </row>
        <row r="1232">
          <cell r="A1232" t="str">
            <v>'190121</v>
          </cell>
          <cell r="B1232" t="str">
            <v>Liquido selador para tinta PVA, a uma demão, marcas de referência Suvinil, Coral ou Metalatex</v>
          </cell>
          <cell r="C1232" t="str">
            <v>m2</v>
          </cell>
          <cell r="D1232">
            <v>2.06</v>
          </cell>
        </row>
        <row r="1233">
          <cell r="A1233" t="str">
            <v>'1902</v>
          </cell>
          <cell r="B1233" t="str">
            <v>SOBRE CONCRETO OU BLOCOS CERÂMICOS APARENTES</v>
          </cell>
          <cell r="C1233">
            <v>0</v>
          </cell>
          <cell r="D1233">
            <v>0</v>
          </cell>
        </row>
        <row r="1234">
          <cell r="A1234" t="str">
            <v>'190201</v>
          </cell>
          <cell r="B1234" t="str">
            <v>Pintura com verniz acrílico, marcas de referência Suvinil, Coral ou Metalatex, sobre concreto ou blocos aparentes, a duas demãos</v>
          </cell>
          <cell r="C1234" t="str">
            <v>m2</v>
          </cell>
          <cell r="D1234">
            <v>8.9499999999999993</v>
          </cell>
        </row>
        <row r="1235">
          <cell r="A1235" t="str">
            <v>'190202</v>
          </cell>
          <cell r="B1235" t="str">
            <v>Pintura à base de silicone, marcas de referência Suvinil, Coral ou Metalatex, sobre paredes de blocos cerâmicos ou concreto, a uma demão</v>
          </cell>
          <cell r="C1235" t="str">
            <v>m2</v>
          </cell>
          <cell r="D1235">
            <v>18.079999999999998</v>
          </cell>
        </row>
        <row r="1236">
          <cell r="A1236" t="str">
            <v>'190203</v>
          </cell>
          <cell r="B1236" t="str">
            <v>Pintura com tinta acrílica, marcas de referência Suvinil, Coral ou Metalatex, inclusive selador acrílico, sobre concreto ou blocos de concreto, a três demãos</v>
          </cell>
          <cell r="C1236" t="str">
            <v>m2</v>
          </cell>
          <cell r="D1236">
            <v>19.690000000000001</v>
          </cell>
        </row>
        <row r="1237">
          <cell r="A1237" t="str">
            <v>'190204</v>
          </cell>
          <cell r="B1237" t="str">
            <v>Pintura com tinta acrílica, marcas de referência Suvinil, Coral ou Metalatex, inclusive selador acrílico, em cobogós de concreto, a duas demãos</v>
          </cell>
          <cell r="C1237" t="str">
            <v>m2</v>
          </cell>
          <cell r="D1237">
            <v>25.95</v>
          </cell>
        </row>
        <row r="1238">
          <cell r="A1238" t="str">
            <v>'190205</v>
          </cell>
          <cell r="B1238" t="str">
            <v>Caiação de meio-fio, a três demãos</v>
          </cell>
          <cell r="C1238" t="str">
            <v>m2</v>
          </cell>
          <cell r="D1238">
            <v>9.31</v>
          </cell>
        </row>
        <row r="1239">
          <cell r="A1239" t="str">
            <v>'190211</v>
          </cell>
          <cell r="B1239" t="str">
            <v>Pintura com tinta PVA, sobre concreto ou bloco de concreto, a duas demãos, marcas de referência Suvinil, Coral ou Metalatex</v>
          </cell>
          <cell r="C1239" t="str">
            <v>m2</v>
          </cell>
          <cell r="D1239">
            <v>16.87</v>
          </cell>
        </row>
        <row r="1240">
          <cell r="A1240" t="str">
            <v>'1903</v>
          </cell>
          <cell r="B1240" t="str">
            <v>SOBRE MADEIRA</v>
          </cell>
          <cell r="C1240">
            <v>0</v>
          </cell>
          <cell r="D1240">
            <v>0</v>
          </cell>
        </row>
        <row r="1241">
          <cell r="A1241" t="str">
            <v>'190301</v>
          </cell>
          <cell r="B1241" t="str">
            <v>Emassamento de esquadrias de madeira, com duas demãos de massa à base de óleo, marcas de referência Suvinil, Coral ou Metalatex</v>
          </cell>
          <cell r="C1241" t="str">
            <v>m2</v>
          </cell>
          <cell r="D1241">
            <v>18.899999999999999</v>
          </cell>
        </row>
        <row r="1242">
          <cell r="A1242" t="str">
            <v>'190302</v>
          </cell>
          <cell r="B1242" t="str">
            <v>Pintura com tinta esmalte sintético, marcas de referência Suvinil, Coral ou Metalatex, inclusive fundo branco nivelador, em madeira, a duas demãos</v>
          </cell>
          <cell r="C1242" t="str">
            <v>m2</v>
          </cell>
          <cell r="D1242">
            <v>22.64</v>
          </cell>
        </row>
        <row r="1243">
          <cell r="A1243" t="str">
            <v>'190303</v>
          </cell>
          <cell r="B1243" t="str">
            <v>Pintura com verniz brilhante, linha Premium, marcas de referência Suvinil, Coral ou Metalatex, em madeira, a três demãos</v>
          </cell>
          <cell r="C1243" t="str">
            <v>m2</v>
          </cell>
          <cell r="D1243">
            <v>29.6</v>
          </cell>
        </row>
        <row r="1244">
          <cell r="A1244" t="str">
            <v>'190306</v>
          </cell>
          <cell r="B1244" t="str">
            <v>Pintura com verniz filtro solar fosco, linha Premium, em madeira, a três demãos, marcas de referência Suvinil, Coral ou Metalatex</v>
          </cell>
          <cell r="C1244" t="str">
            <v>m2</v>
          </cell>
          <cell r="D1244">
            <v>21.39</v>
          </cell>
        </row>
        <row r="1245">
          <cell r="A1245" t="str">
            <v>'1904</v>
          </cell>
          <cell r="B1245" t="str">
            <v>SOBRE METAL</v>
          </cell>
          <cell r="C1245">
            <v>0</v>
          </cell>
          <cell r="D1245">
            <v>0</v>
          </cell>
        </row>
        <row r="1246">
          <cell r="A1246" t="str">
            <v>'190417</v>
          </cell>
          <cell r="B1246" t="str">
            <v>Pintura com tinta esmalte sintético, marcas de referência Suvinil, Coral ou Metalatex, a duas demãos, inclusive fundo anticorrosivo a uma demão, em metal</v>
          </cell>
          <cell r="C1246" t="str">
            <v>m2</v>
          </cell>
          <cell r="D1246">
            <v>20.010000000000002</v>
          </cell>
        </row>
        <row r="1247">
          <cell r="A1247" t="str">
            <v>'190418</v>
          </cell>
          <cell r="B1247" t="str">
            <v>Pintura de superfície metálica com uma demão de primer Epoxi e duas demãos de tinta à base de Epoxi</v>
          </cell>
          <cell r="C1247" t="str">
            <v>m2</v>
          </cell>
          <cell r="D1247">
            <v>38.35</v>
          </cell>
        </row>
        <row r="1248">
          <cell r="A1248" t="str">
            <v>'1905</v>
          </cell>
          <cell r="B1248" t="str">
            <v>SOBRE ELEMENTOS ESPECIAIS</v>
          </cell>
          <cell r="C1248">
            <v>0</v>
          </cell>
          <cell r="D1248">
            <v>0</v>
          </cell>
        </row>
        <row r="1249">
          <cell r="A1249" t="str">
            <v>'190501</v>
          </cell>
          <cell r="B1249" t="str">
            <v>Pintura de letras em chapas de ferro, dimensões 20x30cm, com tinta óleo ou esmalte, a duas demãos, marcas de referência Suvinil, Coral ou Metalatex</v>
          </cell>
          <cell r="C1249" t="str">
            <v>und</v>
          </cell>
          <cell r="D1249">
            <v>4.72</v>
          </cell>
        </row>
        <row r="1250">
          <cell r="A1250" t="str">
            <v>'1906</v>
          </cell>
          <cell r="B1250" t="str">
            <v>SOBRE PISOS</v>
          </cell>
          <cell r="C1250">
            <v>0</v>
          </cell>
          <cell r="D1250">
            <v>0</v>
          </cell>
        </row>
        <row r="1251">
          <cell r="A1251" t="str">
            <v>'190601</v>
          </cell>
          <cell r="B1251" t="str">
            <v>Pintura à base de epoxi, marcas de referência Suvinil, Coral ou Metalatex, em faixas com largura de 5 cm, para demarcação de quadra de esportes</v>
          </cell>
          <cell r="C1251" t="str">
            <v>m</v>
          </cell>
          <cell r="D1251">
            <v>30.04</v>
          </cell>
        </row>
        <row r="1252">
          <cell r="A1252" t="str">
            <v>'190602</v>
          </cell>
          <cell r="B1252" t="str">
            <v>Pintura com tinta à base de resinas acrílicas, marcas de referência Suvinil, Coral ou Metalatex, sobre piso de concreto, a duas demãos</v>
          </cell>
          <cell r="C1252" t="str">
            <v>m2</v>
          </cell>
          <cell r="D1252">
            <v>32.75</v>
          </cell>
        </row>
        <row r="1253">
          <cell r="A1253" t="str">
            <v>'190603</v>
          </cell>
          <cell r="B1253" t="str">
            <v>Pintura sobre pisos, marcas de referência Novacor, Coral ou Suvinil, a duas demãos, Linha Premium</v>
          </cell>
          <cell r="C1253" t="str">
            <v>m2</v>
          </cell>
          <cell r="D1253">
            <v>18.04</v>
          </cell>
        </row>
        <row r="1254">
          <cell r="A1254" t="str">
            <v>'190604</v>
          </cell>
          <cell r="B1254" t="str">
            <v>Pintura à base de epoxi, marcas de referência Suvinil, Coral ou Metalatex, em faixas com largura de 8 cm, para demarcação de quadra de esportes</v>
          </cell>
          <cell r="C1254" t="str">
            <v>m</v>
          </cell>
          <cell r="D1254">
            <v>48.05</v>
          </cell>
        </row>
        <row r="1255">
          <cell r="A1255" t="str">
            <v>'190605</v>
          </cell>
          <cell r="B1255" t="str">
            <v>Aplicação de tinta epóxi de alta espessura semibrilhante sobre piso de concreto a três demãos, inclusive selador epóxi a uma demão - Ref. Intergard 2005 e 2001 - Internacional ou equivalente</v>
          </cell>
          <cell r="C1255" t="str">
            <v>m2</v>
          </cell>
          <cell r="D1255">
            <v>49.16</v>
          </cell>
        </row>
        <row r="1256">
          <cell r="A1256" t="str">
            <v>'20</v>
          </cell>
          <cell r="B1256" t="str">
            <v>SERVIÇOS COMPLEMENTARES EXTERNOS</v>
          </cell>
          <cell r="C1256">
            <v>0</v>
          </cell>
          <cell r="D1256">
            <v>0</v>
          </cell>
        </row>
        <row r="1257">
          <cell r="A1257" t="str">
            <v>'2001</v>
          </cell>
          <cell r="B1257" t="str">
            <v>MUROS E FECHAMENTOS</v>
          </cell>
          <cell r="C1257">
            <v>0</v>
          </cell>
          <cell r="D1257">
            <v>0</v>
          </cell>
        </row>
        <row r="1258">
          <cell r="A1258" t="str">
            <v>'200101</v>
          </cell>
          <cell r="B1258" t="str">
            <v>Alambrado c/ tela losangular de arame fio 12 malha 2" revest. em PVC com tubo de ferro galvanizado vertical de 2 1/2" e horizontal de 1" incl. portão, pintados com esmalte sobre fundo anticorrosivo</v>
          </cell>
          <cell r="C1258" t="str">
            <v>m2</v>
          </cell>
          <cell r="D1258">
            <v>280.45999999999998</v>
          </cell>
        </row>
        <row r="1259">
          <cell r="A1259" t="str">
            <v>'200104</v>
          </cell>
          <cell r="B1259" t="str">
            <v>Cerca de madeira com ripas de 7 x 2 cm, altura de 1.50 m e caibro de 8 x 8 cm em madeira de lei espaçados a cada 2.0 m</v>
          </cell>
          <cell r="C1259" t="str">
            <v>m</v>
          </cell>
          <cell r="D1259">
            <v>305.29000000000002</v>
          </cell>
        </row>
        <row r="1260">
          <cell r="A1260" t="str">
            <v>'200105</v>
          </cell>
          <cell r="B1260" t="str">
            <v>Cerca com tela fio 16 malha losangular de 2", fixadas c/ grampos em pontaletes de madeira de lei 8x8cm espaçados de 1.5m, com bases concretadas e com três fios tensores de arame galvanizado n.12</v>
          </cell>
          <cell r="C1260" t="str">
            <v>m</v>
          </cell>
          <cell r="D1260">
            <v>209.03</v>
          </cell>
        </row>
        <row r="1261">
          <cell r="A1261" t="str">
            <v>'200107</v>
          </cell>
          <cell r="B1261" t="str">
            <v>Cerca com cinco fios de arame liso n. 12 fixados com grampos em pontaletes de madeira de lei de 8 x 8cm a cada 2.0 m e altura livre de 1.6 m</v>
          </cell>
          <cell r="C1261" t="str">
            <v>m</v>
          </cell>
          <cell r="D1261">
            <v>120.06</v>
          </cell>
        </row>
        <row r="1262">
          <cell r="A1262" t="str">
            <v>'200108</v>
          </cell>
          <cell r="B1262" t="str">
            <v>Muro de arrimo de concreto ciclópico com aterro na parte posterior, inclusive forma de madeira e dreno de brita</v>
          </cell>
          <cell r="C1262" t="str">
            <v>m3</v>
          </cell>
          <cell r="D1262">
            <v>970.61</v>
          </cell>
        </row>
        <row r="1263">
          <cell r="A1263" t="str">
            <v>'200120</v>
          </cell>
          <cell r="B1263" t="str">
            <v>Cerca H=2.30cm, c/tela losang. arame fio 12 malha 2" revest. em PVC com mourão curvo de concreto H=3,20m, secção T, fixado emsolo, a cada 3m, c/3 fios de arame farpado na parte curva, incl 3 fios tensores, chumbadores e sapata de 40x40x50cm</v>
          </cell>
          <cell r="C1263" t="str">
            <v>m</v>
          </cell>
          <cell r="D1263">
            <v>249.12</v>
          </cell>
        </row>
        <row r="1264">
          <cell r="A1264" t="str">
            <v>'200124</v>
          </cell>
          <cell r="B1264" t="str">
            <v>Muro de alvenaria de blocos cerâmicos 10x20x20cm, c/ pilares a cada 2 m, esp. 10cm e h=2.5m, revestido com chapisco, reboco e pintura acrílica a 2 demãos, incl. pilares, cintas e sapatas, empregando arg. cimento cal e areia</v>
          </cell>
          <cell r="C1264" t="str">
            <v>m</v>
          </cell>
          <cell r="D1264">
            <v>811.89</v>
          </cell>
        </row>
        <row r="1265">
          <cell r="A1265" t="str">
            <v>'200128</v>
          </cell>
          <cell r="B1265" t="str">
            <v>Alambrado sobre muro existente, executado em tela fio 12 malha 3", com 02 fios tensores, fixados em tubos de FG 11/2" colocados a cada 3m (h do alambrado =1,5m), inlcusive chumbamento no muro</v>
          </cell>
          <cell r="C1265" t="str">
            <v>m2</v>
          </cell>
          <cell r="D1265">
            <v>291.66000000000003</v>
          </cell>
        </row>
        <row r="1266">
          <cell r="A1266" t="str">
            <v>'200129</v>
          </cell>
          <cell r="B1266" t="str">
            <v>Cerca com mourão de concreto reto H=2.5, base quadrada 10x10cm, fixado em solo a cada 3.0m, com 10 fios de arame galvanizado liso nº 10</v>
          </cell>
          <cell r="C1266" t="str">
            <v>m</v>
          </cell>
          <cell r="D1266">
            <v>108.33</v>
          </cell>
        </row>
        <row r="1267">
          <cell r="A1267" t="str">
            <v>'200130</v>
          </cell>
          <cell r="B1267" t="str">
            <v>Gradil H = 1.90m padrão SEDU em tudo de FG 2" e barra chata de 11/2"x1/4", para fixação sobre mureta conforme projeto, exclusive a mureta.</v>
          </cell>
          <cell r="C1267" t="str">
            <v>m</v>
          </cell>
          <cell r="D1267">
            <v>1139.99</v>
          </cell>
        </row>
        <row r="1268">
          <cell r="A1268" t="str">
            <v>'200131</v>
          </cell>
          <cell r="B1268" t="str">
            <v>Gradil H = 1.90m padrão SEDU em tubo de FG 31/2" e barra chata de 2"x1/4" para fixação sobre mureta conforme projeto, exclusive a mureta.</v>
          </cell>
          <cell r="C1268" t="str">
            <v>m</v>
          </cell>
          <cell r="D1268">
            <v>2058.81</v>
          </cell>
        </row>
        <row r="1269">
          <cell r="A1269" t="str">
            <v>'2002</v>
          </cell>
          <cell r="B1269" t="str">
            <v>PAVIMENTAÇÃO</v>
          </cell>
          <cell r="C1269">
            <v>0</v>
          </cell>
          <cell r="D1269">
            <v>0</v>
          </cell>
        </row>
        <row r="1270">
          <cell r="A1270" t="str">
            <v>'200202</v>
          </cell>
          <cell r="B1270" t="str">
            <v>Meio-fio de concreto pré-moldado com dimensões de 15x12x30x100 cm , rejuntados com argamassa de cimento e areia no traço 1:3</v>
          </cell>
          <cell r="C1270" t="str">
            <v>m</v>
          </cell>
          <cell r="D1270">
            <v>50.07</v>
          </cell>
        </row>
        <row r="1271">
          <cell r="A1271" t="str">
            <v>'200206</v>
          </cell>
          <cell r="B1271" t="str">
            <v>Blocos pré-moldados de concreto tipo pavi-s ou equivalente, espessura de 8 cm e resistência a compressão mínima de 35MPa, assentados sobre colchão de pó de pedra na espessura de 10 cm</v>
          </cell>
          <cell r="C1271" t="str">
            <v>m2</v>
          </cell>
          <cell r="D1271">
            <v>76.95</v>
          </cell>
        </row>
        <row r="1272">
          <cell r="A1272" t="str">
            <v>'200209</v>
          </cell>
          <cell r="B1272" t="str">
            <v>Passeio de cimentado camurçado com argamassa de cimento e areia no traço 1:3 esp. 1.5cm, e lastro de concreto com 8cm de espessura, inclusive preparo de caixa</v>
          </cell>
          <cell r="C1272" t="str">
            <v>m2</v>
          </cell>
          <cell r="D1272">
            <v>133.72999999999999</v>
          </cell>
        </row>
        <row r="1273">
          <cell r="A1273" t="str">
            <v>'200214</v>
          </cell>
          <cell r="B1273" t="str">
            <v>Blocos pré-moldados de concreto tipo pavi-s ou equivalente, espessura 10 cm e resistência a compressão mínima de 35MPa, assentados sobre colchão de pó de pedra na espessura de 10 cm</v>
          </cell>
          <cell r="C1273" t="str">
            <v>m2</v>
          </cell>
          <cell r="D1273">
            <v>95.19</v>
          </cell>
        </row>
        <row r="1274">
          <cell r="A1274" t="str">
            <v>'200223</v>
          </cell>
          <cell r="B1274" t="str">
            <v>Execução de lastro de brita nº 02 sob passeios e ciclovias, incl. escavação</v>
          </cell>
          <cell r="C1274" t="str">
            <v>m3</v>
          </cell>
          <cell r="D1274">
            <v>201.35</v>
          </cell>
        </row>
        <row r="1275">
          <cell r="A1275" t="str">
            <v>'200229</v>
          </cell>
          <cell r="B1275" t="str">
            <v>Meio-fio de concreto moldado in-loco com formas de chapa compensada resinada 6mm, nas dimensões 10 x 30 cm, incl. escavação, reaterro e bota-fora</v>
          </cell>
          <cell r="C1275" t="str">
            <v>m</v>
          </cell>
          <cell r="D1275">
            <v>72.77</v>
          </cell>
        </row>
        <row r="1276">
          <cell r="A1276" t="str">
            <v>'200237</v>
          </cell>
          <cell r="B1276" t="str">
            <v>Blocos pré-moldados de concreto tipo pavi-s ou equivalente, espessura de 6 cm e resistência a compressão mínima de 35MPa, assentados sobre colchão de pó de pedra na espessura de 10 cm</v>
          </cell>
          <cell r="C1276" t="str">
            <v>m2</v>
          </cell>
          <cell r="D1276">
            <v>66.39</v>
          </cell>
        </row>
        <row r="1277">
          <cell r="A1277" t="str">
            <v>'200243</v>
          </cell>
          <cell r="B1277" t="str">
            <v>Canaleta no piso em concreto simples com dimensões internas de 20 x 10 cm e grelha em ferro diam. 1/2" a cada 3 cm fixados em cantoneira de 3/4" x 1/8" apoiada sobre requadro em cantoneira de 1" x 3/16"</v>
          </cell>
          <cell r="C1277" t="str">
            <v>m</v>
          </cell>
          <cell r="D1277">
            <v>304.93</v>
          </cell>
        </row>
        <row r="1278">
          <cell r="A1278" t="str">
            <v>'200253</v>
          </cell>
          <cell r="B1278" t="str">
            <v>Fornecimento e assentamento de ladrilho hidráulico pastilhado, vermelho, dim. 20x20 cm, esp. 1.5cm, assentado com pasta de cimento colante, exclusive regularização e lastro</v>
          </cell>
          <cell r="C1278" t="str">
            <v>m2</v>
          </cell>
          <cell r="D1278">
            <v>68.349999999999994</v>
          </cell>
        </row>
        <row r="1279">
          <cell r="A1279" t="str">
            <v>'200254</v>
          </cell>
          <cell r="B1279" t="str">
            <v>Fornecimento e assentamento de ladrilho hidráulico ranhurado, vermelho, dim. 20x20 cm, esp. 1.5cm, assentado com pasta de cimento colante, exclusive regularização e lastro</v>
          </cell>
          <cell r="C1279" t="str">
            <v>m2</v>
          </cell>
          <cell r="D1279">
            <v>68.349999999999994</v>
          </cell>
        </row>
        <row r="1280">
          <cell r="A1280" t="str">
            <v>'2003</v>
          </cell>
          <cell r="B1280" t="str">
            <v>PAISAGISMO</v>
          </cell>
          <cell r="C1280">
            <v>0</v>
          </cell>
          <cell r="D1280">
            <v>0</v>
          </cell>
        </row>
        <row r="1281">
          <cell r="A1281" t="str">
            <v>'200303</v>
          </cell>
          <cell r="B1281" t="str">
            <v>Fornecimento de grama tipo esmeralda em placas com espessura de 0.06 m, exclusive plantio</v>
          </cell>
          <cell r="C1281" t="str">
            <v>m2</v>
          </cell>
          <cell r="D1281">
            <v>13.13</v>
          </cell>
        </row>
        <row r="1282">
          <cell r="A1282" t="str">
            <v>'200305</v>
          </cell>
          <cell r="B1282" t="str">
            <v>Fornecimento e espalhamento de areia média lavada</v>
          </cell>
          <cell r="C1282" t="str">
            <v>m3</v>
          </cell>
          <cell r="D1282">
            <v>160.35</v>
          </cell>
        </row>
        <row r="1283">
          <cell r="A1283" t="str">
            <v>'200306</v>
          </cell>
          <cell r="B1283" t="str">
            <v>Fornecimento e espalhamento de brita 1 ou 2</v>
          </cell>
          <cell r="C1283" t="str">
            <v>m3</v>
          </cell>
          <cell r="D1283">
            <v>163.96</v>
          </cell>
        </row>
        <row r="1284">
          <cell r="A1284" t="str">
            <v>'200307</v>
          </cell>
          <cell r="B1284" t="str">
            <v>Fornecimento e espalhamento de terra vegetal</v>
          </cell>
          <cell r="C1284" t="str">
            <v>m3</v>
          </cell>
          <cell r="D1284">
            <v>202.07</v>
          </cell>
        </row>
        <row r="1285">
          <cell r="A1285" t="str">
            <v>'200323</v>
          </cell>
          <cell r="B1285" t="str">
            <v>Fornecimento e espalhamento de pó de pedra</v>
          </cell>
          <cell r="C1285" t="str">
            <v>m3</v>
          </cell>
          <cell r="D1285">
            <v>129.03</v>
          </cell>
        </row>
        <row r="1286">
          <cell r="A1286" t="str">
            <v>'200326</v>
          </cell>
          <cell r="B1286" t="str">
            <v>Fornecimento e plantio de grama em placas tipo esmeralda, inclusive fornecimento de terra vegetal</v>
          </cell>
          <cell r="C1286" t="str">
            <v>m2</v>
          </cell>
          <cell r="D1286">
            <v>26.2</v>
          </cell>
        </row>
        <row r="1287">
          <cell r="A1287" t="str">
            <v>'2004</v>
          </cell>
          <cell r="B1287" t="str">
            <v>TRATAMENTO, CONSERVAÇÃO E LIMPEZA</v>
          </cell>
          <cell r="C1287">
            <v>0</v>
          </cell>
          <cell r="D1287">
            <v>0</v>
          </cell>
        </row>
        <row r="1288">
          <cell r="A1288" t="str">
            <v>'200401</v>
          </cell>
          <cell r="B1288" t="str">
            <v>Limpeza geral da obra (edificação)</v>
          </cell>
          <cell r="C1288" t="str">
            <v>m2</v>
          </cell>
          <cell r="D1288">
            <v>9.84</v>
          </cell>
        </row>
        <row r="1289">
          <cell r="A1289" t="str">
            <v>'200402</v>
          </cell>
          <cell r="B1289" t="str">
            <v>Limpeza geral de obras (quadras, praças e jardins)</v>
          </cell>
          <cell r="C1289" t="str">
            <v>m2</v>
          </cell>
          <cell r="D1289">
            <v>0.98</v>
          </cell>
        </row>
        <row r="1290">
          <cell r="A1290" t="str">
            <v>'200404</v>
          </cell>
          <cell r="B1290" t="str">
            <v>Limpeza de pisos e revestimentos cerâmicos</v>
          </cell>
          <cell r="C1290" t="str">
            <v>m2</v>
          </cell>
          <cell r="D1290">
            <v>19.13</v>
          </cell>
        </row>
        <row r="1291">
          <cell r="A1291" t="str">
            <v>'2005</v>
          </cell>
          <cell r="B1291" t="str">
            <v>DIVERSOS EXTERNOS</v>
          </cell>
          <cell r="C1291">
            <v>0</v>
          </cell>
          <cell r="D1291">
            <v>0</v>
          </cell>
        </row>
        <row r="1292">
          <cell r="A1292" t="str">
            <v>'200511</v>
          </cell>
          <cell r="B1292" t="str">
            <v>Banco de concreto aparente com tampo de 40x40x5 cm e base de 20x20x36 cm para mesa de jogos, conforme detalhe em projeto</v>
          </cell>
          <cell r="C1292" t="str">
            <v>und</v>
          </cell>
          <cell r="D1292">
            <v>165.36</v>
          </cell>
        </row>
        <row r="1293">
          <cell r="A1293" t="str">
            <v>'200512</v>
          </cell>
          <cell r="B1293" t="str">
            <v>Mesa de concreto aparente com tampo de 60x60x5 cm, base de 30x30x75 cm e tabuleiro 40x40cm embutido no concreto, feito com pastilhas de mármore branco e granito preto de 5x5x2cm conf. projeto</v>
          </cell>
          <cell r="C1293" t="str">
            <v>und</v>
          </cell>
          <cell r="D1293">
            <v>456.17</v>
          </cell>
        </row>
        <row r="1294">
          <cell r="A1294" t="str">
            <v>'200513</v>
          </cell>
          <cell r="B1294" t="str">
            <v>Escada tipo marinheiro de tubo de ferro 1" e 3/4", com h=4.20m, para acesso a caixa d'água, inclusive pintura em esmalte sintético, conforme detalhe em projeto</v>
          </cell>
          <cell r="C1294" t="str">
            <v>und</v>
          </cell>
          <cell r="D1294">
            <v>1832.09</v>
          </cell>
        </row>
        <row r="1295">
          <cell r="A1295" t="str">
            <v>'200562</v>
          </cell>
          <cell r="B1295" t="str">
            <v>Caixa pré-moldada de concreto para aparelho de ar condicionado de 18.000 BTU</v>
          </cell>
          <cell r="C1295" t="str">
            <v>und</v>
          </cell>
          <cell r="D1295">
            <v>376.68</v>
          </cell>
        </row>
        <row r="1296">
          <cell r="A1296" t="str">
            <v>'200563</v>
          </cell>
          <cell r="B1296" t="str">
            <v>Banco de concreto armado aparente com apoios de alvenaria assentada com argamassa de cimento, cal e areia, largura de 0,50m e espessura de 0,05m</v>
          </cell>
          <cell r="C1296" t="str">
            <v>m</v>
          </cell>
          <cell r="D1296">
            <v>161.18</v>
          </cell>
        </row>
        <row r="1297">
          <cell r="A1297" t="str">
            <v>'200572</v>
          </cell>
          <cell r="B1297" t="str">
            <v>Poço c/ anéis pré-moldados diam. 1.5m e profundidade de 7m, inclusive fornecimento</v>
          </cell>
          <cell r="C1297" t="str">
            <v>und</v>
          </cell>
          <cell r="D1297">
            <v>2606.1</v>
          </cell>
        </row>
        <row r="1298">
          <cell r="A1298" t="str">
            <v>'200573</v>
          </cell>
          <cell r="B1298" t="str">
            <v>Bicicletário em tubo de ferro galvanizado 1" e ferro liso 1/2", inclusive pintura, conforme projeto padrão SEDU</v>
          </cell>
          <cell r="C1298" t="str">
            <v>m</v>
          </cell>
          <cell r="D1298">
            <v>262.64999999999998</v>
          </cell>
        </row>
        <row r="1299">
          <cell r="A1299" t="str">
            <v>'200576</v>
          </cell>
          <cell r="B1299" t="str">
            <v>Placa para inauguração de obra em alumínio polido e=4mm, dimensões 40 x 50 cm, gravação em baixo relevo, inclusive pintura e fixação</v>
          </cell>
          <cell r="C1299" t="str">
            <v>und</v>
          </cell>
          <cell r="D1299">
            <v>768.47</v>
          </cell>
        </row>
        <row r="1300">
          <cell r="A1300" t="str">
            <v>'2007</v>
          </cell>
          <cell r="B1300" t="str">
            <v>QUADRA DE ESPORTES (Ver nota 9 da planilha)</v>
          </cell>
          <cell r="C1300">
            <v>0</v>
          </cell>
          <cell r="D1300">
            <v>0</v>
          </cell>
        </row>
        <row r="1301">
          <cell r="A1301" t="str">
            <v>'200702</v>
          </cell>
          <cell r="B1301" t="str">
            <v>Piso quadra poliesp. fck=25MPa, esp.=10 cm, armado c/ tela Q138, concret camada única bombeável c/ brita n. 1, acab. sup. c/ rotoalisador, juntas c/ corte serra diamant. preench. c/ mastique, base 5cm solo brita 30% e resina endur</v>
          </cell>
          <cell r="C1301" t="str">
            <v>m2</v>
          </cell>
          <cell r="D1301">
            <v>117.3</v>
          </cell>
        </row>
        <row r="1302">
          <cell r="A1302" t="str">
            <v>'200703</v>
          </cell>
          <cell r="B1302" t="str">
            <v>Pintura à base de epoxi, marcas de referência Suvinil, Coral ou Novacor, em faixas com largura de 5cm, para demarcação de quadras de esportes</v>
          </cell>
          <cell r="C1302" t="str">
            <v>m</v>
          </cell>
          <cell r="D1302">
            <v>30.04</v>
          </cell>
        </row>
        <row r="1303">
          <cell r="A1303" t="str">
            <v>'200704</v>
          </cell>
          <cell r="B1303" t="str">
            <v>Pintura com tinta à base de resinas acrílicas, marcas de referencia Suvinil, Coral ou Novacor, sobre piso de concreto a duas demãos</v>
          </cell>
          <cell r="C1303" t="str">
            <v>m2</v>
          </cell>
          <cell r="D1303">
            <v>32.75</v>
          </cell>
        </row>
        <row r="1304">
          <cell r="A1304" t="str">
            <v>'200705</v>
          </cell>
          <cell r="B1304" t="str">
            <v>Rede para voleibol com malha grossa, faixas de lona superior e inferior</v>
          </cell>
          <cell r="C1304" t="str">
            <v>und</v>
          </cell>
          <cell r="D1304">
            <v>178.33</v>
          </cell>
        </row>
        <row r="1305">
          <cell r="A1305" t="str">
            <v>'200706</v>
          </cell>
          <cell r="B1305" t="str">
            <v>Suporte para tabela de basquete de concreto armado Fck = 15MPa, inclusive forma, armação, lançamento e desforma</v>
          </cell>
          <cell r="C1305" t="str">
            <v>und</v>
          </cell>
          <cell r="D1305">
            <v>3652.94</v>
          </cell>
        </row>
        <row r="1306">
          <cell r="A1306" t="str">
            <v>'200707</v>
          </cell>
          <cell r="B1306" t="str">
            <v>Trave para futebol de salão de tubo de ferro galvanizado 3", com recuo, removível, dimensões oficiais 3x2m</v>
          </cell>
          <cell r="C1306" t="str">
            <v>und</v>
          </cell>
          <cell r="D1306">
            <v>1830.45</v>
          </cell>
        </row>
        <row r="1307">
          <cell r="A1307" t="str">
            <v>'200708</v>
          </cell>
          <cell r="B1307" t="str">
            <v>Conjunto de poste de voleibol de tubo de ferro galvanizado 3"e parte móvel de 21/2", inclusive carretilha, furo com tubo de ferro galvanizado de 31/2"e tampão de furo</v>
          </cell>
          <cell r="C1307" t="str">
            <v>und</v>
          </cell>
          <cell r="D1307">
            <v>1768.42</v>
          </cell>
        </row>
        <row r="1308">
          <cell r="A1308" t="str">
            <v>'200709</v>
          </cell>
          <cell r="B1308" t="str">
            <v>Tabela de basquete de madeira, com aro, inclusive colocação</v>
          </cell>
          <cell r="C1308" t="str">
            <v>und</v>
          </cell>
          <cell r="D1308">
            <v>948.77</v>
          </cell>
        </row>
        <row r="1309">
          <cell r="A1309" t="str">
            <v>'200711</v>
          </cell>
          <cell r="B1309" t="str">
            <v>Alambrado com tela fio 12, malha de 1", tubos de ferro galvanizado verticais de 2" e tubos de ferro galvanizado horizontais de 1" soldados nas partes superior e inferior, inclusive portão</v>
          </cell>
          <cell r="C1309" t="str">
            <v>m2</v>
          </cell>
          <cell r="D1309">
            <v>335.31</v>
          </cell>
        </row>
        <row r="1310">
          <cell r="A1310" t="str">
            <v>'200713</v>
          </cell>
          <cell r="B1310" t="str">
            <v>Rede para futebol de salão</v>
          </cell>
          <cell r="C1310" t="str">
            <v>und</v>
          </cell>
          <cell r="D1310">
            <v>225.78</v>
          </cell>
        </row>
        <row r="1311">
          <cell r="A1311" t="str">
            <v>'200714</v>
          </cell>
          <cell r="B1311" t="str">
            <v>Preparo, regularização e compactação do terreno (compactador manual) para execução de piso de quadra</v>
          </cell>
          <cell r="C1311" t="str">
            <v>m2</v>
          </cell>
          <cell r="D1311">
            <v>13.07</v>
          </cell>
        </row>
        <row r="1312">
          <cell r="A1312" t="str">
            <v>'200715</v>
          </cell>
          <cell r="B1312" t="str">
            <v>Mureta em alvenaria de blocos cerâmicos 10x20x20cmm, h=0.60cm, para fechamento de quadra, com pilaretes de travamento em concreto armado a cada 3m, inclusive chapisco</v>
          </cell>
          <cell r="C1312" t="str">
            <v>m2</v>
          </cell>
          <cell r="D1312">
            <v>163.15</v>
          </cell>
        </row>
        <row r="1313">
          <cell r="A1313" t="str">
            <v>'200716</v>
          </cell>
          <cell r="B1313" t="str">
            <v>Parede em alvenaria de bloco cerâmico 10x20x20cm, h=2m, para proteção de fundo de gol (quadra poliesportiva), com pilares em concreto armado a cada 3m para travamento, inclusive chapisco</v>
          </cell>
          <cell r="C1313" t="str">
            <v>m2</v>
          </cell>
          <cell r="D1313">
            <v>139.6</v>
          </cell>
        </row>
        <row r="1314">
          <cell r="A1314" t="str">
            <v>'200717</v>
          </cell>
          <cell r="B1314" t="str">
            <v>Goivete nas dimensões 2x1 executado sobre alvenaria chapiscada e rebocada</v>
          </cell>
          <cell r="C1314" t="str">
            <v>m</v>
          </cell>
          <cell r="D1314">
            <v>5.0199999999999996</v>
          </cell>
        </row>
        <row r="1315">
          <cell r="A1315" t="str">
            <v>'200720</v>
          </cell>
          <cell r="B1315" t="str">
            <v>Forn e assent de telhas de liga de alumínio e zinco (galvalume), ondulada, esp. mínima 0.43mm, alt. mínima de onda 17mm, sobrep. lateral de uma onda e longit. 200mm c/ mínimo de 3 apoios, assent. c/ utiliz. de fitas anti-corrosiva</v>
          </cell>
          <cell r="C1315" t="str">
            <v>m2</v>
          </cell>
          <cell r="D1315">
            <v>70.040000000000006</v>
          </cell>
        </row>
        <row r="1316">
          <cell r="A1316" t="str">
            <v>'200721</v>
          </cell>
          <cell r="B1316" t="str">
            <v>Rede de proteção em nylon malha 10x10 cm para proteção de quadra de esportes</v>
          </cell>
          <cell r="C1316" t="str">
            <v>m2</v>
          </cell>
          <cell r="D1316">
            <v>15.76</v>
          </cell>
        </row>
        <row r="1317">
          <cell r="A1317" t="str">
            <v>'200722</v>
          </cell>
          <cell r="B1317" t="str">
            <v>Projetor marca de referência tecnowatt PL 400MA com lâmpada Vapor de Mercúrio 400W</v>
          </cell>
          <cell r="C1317" t="str">
            <v>und</v>
          </cell>
          <cell r="D1317">
            <v>462.66</v>
          </cell>
        </row>
        <row r="1318">
          <cell r="A1318" t="str">
            <v>'200725</v>
          </cell>
          <cell r="B1318" t="str">
            <v>Pintura a base de epoxi, marcas de referência Suvinil, Coral ou Novacor, em faixas largura de 8cm para demarcação de quadra de esportes</v>
          </cell>
          <cell r="C1318" t="str">
            <v>m</v>
          </cell>
          <cell r="D1318">
            <v>48.05</v>
          </cell>
        </row>
        <row r="1319">
          <cell r="A1319" t="str">
            <v>'200726</v>
          </cell>
          <cell r="B1319" t="str">
            <v>Recuperação de piso de quadra com demolição parcial do concreto e aplicação de granilite, inclusive regularização</v>
          </cell>
          <cell r="C1319" t="str">
            <v>m2</v>
          </cell>
          <cell r="D1319">
            <v>134.25</v>
          </cell>
        </row>
        <row r="1320">
          <cell r="A1320" t="str">
            <v>'200728</v>
          </cell>
          <cell r="B1320" t="str">
            <v>Alambrado com tela losangular de arame fio 12, malha 2" revestido em PVC com tubo de ferro galvanizado vertical de 21/2" e horizontal de 1", inclusive portão, pintados com esmalte sobre fundo anti corrosivo</v>
          </cell>
          <cell r="C1320" t="str">
            <v>m2</v>
          </cell>
          <cell r="D1320">
            <v>251.91</v>
          </cell>
        </row>
        <row r="1321">
          <cell r="A1321" t="str">
            <v>'200738</v>
          </cell>
          <cell r="B1321" t="str">
            <v>Estrut. metálica p/ quadra poliesp. coberta constituída por perfis formados a frio, aço estrutural ASTM A-570 G33 (terças) ASTM A-36 (demais perfis) c/ o sistema de trat. e pint conf descrito em notas da planilha</v>
          </cell>
          <cell r="C1321" t="str">
            <v>kg</v>
          </cell>
          <cell r="D1321">
            <v>37.69</v>
          </cell>
        </row>
        <row r="1322">
          <cell r="A1322" t="str">
            <v>'21</v>
          </cell>
          <cell r="B1322" t="str">
            <v>SERVIÇOS COMPLEMENTARES INTERNOS</v>
          </cell>
          <cell r="C1322">
            <v>0</v>
          </cell>
          <cell r="D1322">
            <v>0</v>
          </cell>
        </row>
        <row r="1323">
          <cell r="A1323" t="str">
            <v>'2101</v>
          </cell>
          <cell r="B1323" t="str">
            <v>QUADROS DE GIZ / AVISO</v>
          </cell>
          <cell r="C1323">
            <v>0</v>
          </cell>
          <cell r="D1323">
            <v>0</v>
          </cell>
        </row>
        <row r="1324">
          <cell r="A1324" t="str">
            <v>'210105</v>
          </cell>
          <cell r="B1324" t="str">
            <v>Quadro de avisos de fórmica lisa brilhante</v>
          </cell>
          <cell r="C1324" t="str">
            <v>m2</v>
          </cell>
          <cell r="D1324">
            <v>111.98</v>
          </cell>
        </row>
        <row r="1325">
          <cell r="A1325" t="str">
            <v>'210109</v>
          </cell>
          <cell r="B1325" t="str">
            <v>Quadro mural de azulejo extra 15 x 15 cm e moldura de madeira de lei de 7.0 x 2.5 cm nas dimensões de 2.09 x 1.04 m</v>
          </cell>
          <cell r="C1325" t="str">
            <v>und</v>
          </cell>
          <cell r="D1325">
            <v>744.84</v>
          </cell>
        </row>
        <row r="1326">
          <cell r="A1326" t="str">
            <v>'210114</v>
          </cell>
          <cell r="B1326" t="str">
            <v>Quadro pincel novo, completo, de laminado melamínico alta pressão, "LOUSA" quadriculado, cor branco brilhante, linha Lousas, padrão F608 Brancoline, esp. 1mm, incl. requadro madeira 2.5 x 5.0 cm e porta pincel, dim. 3.95 x 1.29 m</v>
          </cell>
          <cell r="C1326" t="str">
            <v>und</v>
          </cell>
          <cell r="D1326">
            <v>3856.96</v>
          </cell>
        </row>
        <row r="1327">
          <cell r="A1327" t="str">
            <v>'2102</v>
          </cell>
          <cell r="B1327" t="str">
            <v>ARMÁRIOS E PRATELEIRAS</v>
          </cell>
          <cell r="C1327">
            <v>0</v>
          </cell>
          <cell r="D1327">
            <v>0</v>
          </cell>
        </row>
        <row r="1328">
          <cell r="A1328" t="str">
            <v>'210210</v>
          </cell>
          <cell r="B1328" t="str">
            <v>Prateleiras em granito cinza andorinha, esp. 2cm</v>
          </cell>
          <cell r="C1328" t="str">
            <v>m2</v>
          </cell>
          <cell r="D1328">
            <v>321.27999999999997</v>
          </cell>
        </row>
        <row r="1329">
          <cell r="A1329" t="str">
            <v>'2103</v>
          </cell>
          <cell r="B1329" t="str">
            <v>DIVERSOS INTERNOS</v>
          </cell>
          <cell r="C1329">
            <v>0</v>
          </cell>
          <cell r="D1329">
            <v>0</v>
          </cell>
        </row>
        <row r="1330">
          <cell r="A1330" t="str">
            <v>'210301</v>
          </cell>
          <cell r="B1330" t="str">
            <v>Guarda corpo de tubo de ferro galvanizado, diâm. 3" e 2", h=0.8 m inclusive pintura a óleo ou esmalte</v>
          </cell>
          <cell r="C1330" t="str">
            <v>m</v>
          </cell>
          <cell r="D1330">
            <v>423.16</v>
          </cell>
        </row>
        <row r="1331">
          <cell r="A1331" t="str">
            <v>'210302</v>
          </cell>
          <cell r="B1331" t="str">
            <v>Corrimão de tubo de ferro galvanizado diâmetro 3" fixado na parede a cada 1.50m, inclusive pintura a óleo ou esmalte</v>
          </cell>
          <cell r="C1331" t="str">
            <v>m</v>
          </cell>
          <cell r="D1331">
            <v>326.61</v>
          </cell>
        </row>
        <row r="1332">
          <cell r="A1332" t="str">
            <v>'210304</v>
          </cell>
          <cell r="B1332" t="str">
            <v>Banco de concreto armado aparente Fck=15 MPa, com apoios de concreto, largura de 45cm, espessura de 7cm e altura de 45cm</v>
          </cell>
          <cell r="C1332" t="str">
            <v>m</v>
          </cell>
          <cell r="D1332">
            <v>222.83</v>
          </cell>
        </row>
        <row r="1333">
          <cell r="A1333" t="str">
            <v>'210316</v>
          </cell>
          <cell r="B1333" t="str">
            <v>Alçapão de visita ao barrilete de chapa de madeira de lei medindo 60x60cm, inclusive dobradiça, marco, alizar e fechadura, emassamento e pintura</v>
          </cell>
          <cell r="C1333" t="str">
            <v>und</v>
          </cell>
          <cell r="D1333">
            <v>652.03</v>
          </cell>
        </row>
        <row r="1334">
          <cell r="A1334" t="str">
            <v>'210321</v>
          </cell>
          <cell r="B1334" t="str">
            <v>Proteção para caixa de descarga em malha de ferro 3/4" fio 12, perfil "L" 1" e barra chata 3/4" x 1/8", conf. detalhe</v>
          </cell>
          <cell r="C1334" t="str">
            <v>und</v>
          </cell>
          <cell r="D1334">
            <v>199.42</v>
          </cell>
        </row>
        <row r="1335">
          <cell r="A1335" t="str">
            <v>'210322</v>
          </cell>
          <cell r="B1335" t="str">
            <v>Corrimão em tubo de ferro galvanizado diam. 2" com chumbadores a cada 1.5m</v>
          </cell>
          <cell r="C1335" t="str">
            <v>m</v>
          </cell>
          <cell r="D1335">
            <v>160.5</v>
          </cell>
        </row>
        <row r="1336">
          <cell r="A1336" t="str">
            <v>'22</v>
          </cell>
          <cell r="B1336" t="str">
            <v>APOIO</v>
          </cell>
          <cell r="C1336">
            <v>0</v>
          </cell>
          <cell r="D1336">
            <v>0</v>
          </cell>
        </row>
        <row r="1337">
          <cell r="A1337" t="str">
            <v>'2208</v>
          </cell>
          <cell r="B1337" t="str">
            <v>Locação de veículo tipo Gol 1.000 a gasolina ou equivalente, com até 1 (um) ano de uso, em bom estado de conservação com:</v>
          </cell>
          <cell r="C1337">
            <v>0</v>
          </cell>
          <cell r="D1337">
            <v>0</v>
          </cell>
        </row>
        <row r="1338">
          <cell r="A1338" t="str">
            <v>'220803</v>
          </cell>
          <cell r="B1338" t="str">
            <v>(Gol 1.000 4P- gasolina - preço LABOR) Seguro total, manutenção, combustível, eventuais taxas e emolumentos, bem como eventual substituição do veículo (se necessário), sem motorista, utilização até 2.000 (dois mil) km/mês</v>
          </cell>
          <cell r="C1338" t="str">
            <v>mês</v>
          </cell>
          <cell r="D1338">
            <v>4197.7</v>
          </cell>
        </row>
        <row r="1339">
          <cell r="A1339" t="str">
            <v>'31</v>
          </cell>
          <cell r="B1339" t="str">
            <v>SERVIÇOS GERAIS</v>
          </cell>
          <cell r="C1339">
            <v>0</v>
          </cell>
          <cell r="D1339">
            <v>0</v>
          </cell>
        </row>
        <row r="1340">
          <cell r="A1340" t="str">
            <v>'3106</v>
          </cell>
          <cell r="B1340" t="str">
            <v>MÃO DE OBRA - (MENSALISTAS - LEIS SOCIAIS = 5%)</v>
          </cell>
          <cell r="C1340">
            <v>0</v>
          </cell>
          <cell r="D1340">
            <v>0</v>
          </cell>
        </row>
        <row r="1341">
          <cell r="A1341" t="str">
            <v>'310601</v>
          </cell>
          <cell r="B1341" t="str">
            <v>Estagiário 4 horas - UFES (Leis Sociais = 5%)</v>
          </cell>
          <cell r="C1341" t="str">
            <v>MS</v>
          </cell>
          <cell r="D1341">
            <v>1155</v>
          </cell>
        </row>
        <row r="1342">
          <cell r="A1342" t="str">
            <v>'3108</v>
          </cell>
          <cell r="B1342" t="str">
            <v>ENCARGOS COMPLEMENTARES - EQUIPAMENTOS DE PROTEÇÃO INDIVIDUAL</v>
          </cell>
          <cell r="C1342">
            <v>0</v>
          </cell>
          <cell r="D1342">
            <v>0</v>
          </cell>
        </row>
        <row r="1343">
          <cell r="A1343" t="str">
            <v>'310801</v>
          </cell>
          <cell r="B1343" t="str">
            <v>Capacete de obra</v>
          </cell>
          <cell r="C1343" t="str">
            <v>und</v>
          </cell>
          <cell r="D1343">
            <v>14.28</v>
          </cell>
        </row>
        <row r="1344">
          <cell r="A1344" t="str">
            <v>'310802</v>
          </cell>
          <cell r="B1344" t="str">
            <v>Uniforme de obra (Calça e camisa)</v>
          </cell>
          <cell r="C1344" t="str">
            <v>und</v>
          </cell>
          <cell r="D1344">
            <v>109.6</v>
          </cell>
        </row>
        <row r="1345">
          <cell r="A1345" t="str">
            <v>'310803</v>
          </cell>
          <cell r="B1345" t="str">
            <v>Veste de segurança</v>
          </cell>
          <cell r="C1345" t="str">
            <v>und</v>
          </cell>
          <cell r="D1345">
            <v>30.37</v>
          </cell>
        </row>
        <row r="1346">
          <cell r="A1346" t="str">
            <v>'310804</v>
          </cell>
          <cell r="B1346" t="str">
            <v>Bota de segurança (par)</v>
          </cell>
          <cell r="C1346" t="str">
            <v>und</v>
          </cell>
          <cell r="D1346">
            <v>62.07</v>
          </cell>
        </row>
        <row r="1347">
          <cell r="A1347" t="str">
            <v>'310805</v>
          </cell>
          <cell r="B1347" t="str">
            <v>Óculos de proteção</v>
          </cell>
          <cell r="C1347" t="str">
            <v>und</v>
          </cell>
          <cell r="D1347">
            <v>3.92</v>
          </cell>
        </row>
        <row r="1348">
          <cell r="A1348" t="str">
            <v>'310806</v>
          </cell>
          <cell r="B1348" t="str">
            <v>Luva de raspa (par)</v>
          </cell>
          <cell r="C1348" t="str">
            <v>und</v>
          </cell>
          <cell r="D1348">
            <v>11.39</v>
          </cell>
        </row>
        <row r="1349">
          <cell r="A1349" t="str">
            <v>'310807</v>
          </cell>
          <cell r="B1349" t="str">
            <v>Capa de chuva</v>
          </cell>
          <cell r="C1349" t="str">
            <v>und</v>
          </cell>
          <cell r="D1349">
            <v>20.51</v>
          </cell>
        </row>
        <row r="1350">
          <cell r="A1350" t="str">
            <v>'310808</v>
          </cell>
          <cell r="B1350" t="str">
            <v>Máscara de ar</v>
          </cell>
          <cell r="C1350" t="str">
            <v>und</v>
          </cell>
          <cell r="D1350">
            <v>2.93</v>
          </cell>
        </row>
        <row r="1351">
          <cell r="A1351" t="str">
            <v>'310809</v>
          </cell>
          <cell r="B1351" t="str">
            <v>Cinto de segurança</v>
          </cell>
          <cell r="C1351" t="str">
            <v>und</v>
          </cell>
          <cell r="D1351">
            <v>124.13</v>
          </cell>
        </row>
        <row r="1352">
          <cell r="A1352" t="str">
            <v>'3109</v>
          </cell>
          <cell r="B1352" t="str">
            <v>ENCARGOS COMPLEMENTARES - FERRAMENTAS MANUAIS</v>
          </cell>
          <cell r="C1352">
            <v>0</v>
          </cell>
          <cell r="D1352">
            <v>0</v>
          </cell>
        </row>
        <row r="1353">
          <cell r="A1353" t="str">
            <v>'310901</v>
          </cell>
          <cell r="B1353" t="str">
            <v>Picareta com cabo</v>
          </cell>
          <cell r="C1353" t="str">
            <v>und</v>
          </cell>
          <cell r="D1353">
            <v>88.62</v>
          </cell>
        </row>
        <row r="1354">
          <cell r="A1354" t="str">
            <v>'310902</v>
          </cell>
          <cell r="B1354" t="str">
            <v>Pá de pedreiro com cabo</v>
          </cell>
          <cell r="C1354" t="str">
            <v>und</v>
          </cell>
          <cell r="D1354">
            <v>40.72</v>
          </cell>
        </row>
        <row r="1355">
          <cell r="A1355" t="str">
            <v>'310903</v>
          </cell>
          <cell r="B1355" t="str">
            <v>Enxada com cabo</v>
          </cell>
          <cell r="C1355" t="str">
            <v>und</v>
          </cell>
          <cell r="D1355">
            <v>49.09</v>
          </cell>
        </row>
        <row r="1356">
          <cell r="A1356" t="str">
            <v>'310904</v>
          </cell>
          <cell r="B1356" t="str">
            <v>Serrote 26"</v>
          </cell>
          <cell r="C1356" t="str">
            <v>und</v>
          </cell>
          <cell r="D1356">
            <v>64.63</v>
          </cell>
        </row>
        <row r="1357">
          <cell r="A1357" t="str">
            <v>'310905</v>
          </cell>
          <cell r="B1357" t="str">
            <v>Martelo com cabo</v>
          </cell>
          <cell r="C1357" t="str">
            <v>und</v>
          </cell>
          <cell r="D1357">
            <v>30.28</v>
          </cell>
        </row>
        <row r="1358">
          <cell r="A1358" t="str">
            <v>'310906</v>
          </cell>
          <cell r="B1358" t="str">
            <v>Nivel de pedreiro</v>
          </cell>
          <cell r="C1358" t="str">
            <v>und</v>
          </cell>
          <cell r="D1358">
            <v>24.08</v>
          </cell>
        </row>
        <row r="1359">
          <cell r="A1359" t="str">
            <v>'310907</v>
          </cell>
          <cell r="B1359" t="str">
            <v>Alicate universal</v>
          </cell>
          <cell r="C1359" t="str">
            <v>und</v>
          </cell>
          <cell r="D1359">
            <v>29.78</v>
          </cell>
        </row>
        <row r="1360">
          <cell r="A1360" t="str">
            <v>'310908</v>
          </cell>
          <cell r="B1360" t="str">
            <v>Marreta 5 Kg com cabo</v>
          </cell>
          <cell r="C1360" t="str">
            <v>und</v>
          </cell>
          <cell r="D1360">
            <v>130.77000000000001</v>
          </cell>
        </row>
        <row r="1361">
          <cell r="A1361" t="str">
            <v>'310909</v>
          </cell>
          <cell r="B1361" t="str">
            <v>Chave de grifo 10"</v>
          </cell>
          <cell r="C1361" t="str">
            <v>und</v>
          </cell>
          <cell r="D1361">
            <v>44.77</v>
          </cell>
        </row>
        <row r="1362">
          <cell r="A1362" t="str">
            <v>'310910</v>
          </cell>
          <cell r="B1362" t="str">
            <v>Jogo de chave de fenda</v>
          </cell>
          <cell r="C1362" t="str">
            <v>und</v>
          </cell>
          <cell r="D1362">
            <v>48.95</v>
          </cell>
        </row>
        <row r="1363">
          <cell r="A1363" t="str">
            <v>'310911</v>
          </cell>
          <cell r="B1363" t="str">
            <v>Cavadeira de braço</v>
          </cell>
          <cell r="C1363" t="str">
            <v>und</v>
          </cell>
          <cell r="D1363">
            <v>46.9</v>
          </cell>
        </row>
        <row r="1364">
          <cell r="A1364" t="str">
            <v>'310912</v>
          </cell>
          <cell r="B1364" t="str">
            <v>Serra Tico-tico</v>
          </cell>
          <cell r="C1364" t="str">
            <v>und</v>
          </cell>
          <cell r="D1364">
            <v>460.71</v>
          </cell>
        </row>
        <row r="1365">
          <cell r="A1365" t="str">
            <v>'310913</v>
          </cell>
          <cell r="B1365" t="str">
            <v>Serra de disco (circular)</v>
          </cell>
          <cell r="C1365" t="str">
            <v>und</v>
          </cell>
          <cell r="D1365">
            <v>654.73</v>
          </cell>
        </row>
        <row r="1366">
          <cell r="A1366" t="str">
            <v>'310914</v>
          </cell>
          <cell r="B1366" t="str">
            <v>Carrinho de mão</v>
          </cell>
          <cell r="C1366" t="str">
            <v>und</v>
          </cell>
          <cell r="D1366">
            <v>276.82</v>
          </cell>
        </row>
        <row r="1367">
          <cell r="A1367" t="str">
            <v>'3125</v>
          </cell>
          <cell r="B1367" t="str">
            <v>MÃO DE OBRA (MENSALISTAS - COM DESONERAÇÃO - LEIS SOCIAIS=49,11%)</v>
          </cell>
          <cell r="C1367">
            <v>0</v>
          </cell>
          <cell r="D1367">
            <v>0</v>
          </cell>
        </row>
        <row r="1368">
          <cell r="A1368" t="str">
            <v>'312501</v>
          </cell>
          <cell r="B1368" t="str">
            <v>Tecnico Segundo Grau -A-(Leis Sociais = 49,11%)</v>
          </cell>
          <cell r="C1368" t="str">
            <v>mês</v>
          </cell>
          <cell r="D1368">
            <v>5495.45</v>
          </cell>
        </row>
        <row r="1369">
          <cell r="A1369" t="str">
            <v>'312502</v>
          </cell>
          <cell r="B1369" t="str">
            <v>Engenheiro Senior(Leis Sociais = 49,11%)</v>
          </cell>
          <cell r="C1369" t="str">
            <v>mês</v>
          </cell>
          <cell r="D1369">
            <v>20666.650000000001</v>
          </cell>
        </row>
        <row r="1370">
          <cell r="A1370" t="str">
            <v>'312503</v>
          </cell>
          <cell r="B1370" t="str">
            <v>Programador (Leis Sociais = 49,11%)</v>
          </cell>
          <cell r="C1370" t="str">
            <v>mês</v>
          </cell>
          <cell r="D1370">
            <v>8603.65</v>
          </cell>
        </row>
        <row r="1371">
          <cell r="A1371" t="str">
            <v>'312504</v>
          </cell>
          <cell r="B1371" t="str">
            <v>Digitador - 6 Horas(Leis Sociais = 49,11%)</v>
          </cell>
          <cell r="C1371" t="str">
            <v>mês</v>
          </cell>
          <cell r="D1371">
            <v>2633.28</v>
          </cell>
        </row>
        <row r="1372">
          <cell r="A1372" t="str">
            <v>'312505</v>
          </cell>
          <cell r="B1372" t="str">
            <v>Engenheiro Junior (Leis Sociais = 49,11%)</v>
          </cell>
          <cell r="C1372" t="str">
            <v>mês</v>
          </cell>
          <cell r="D1372">
            <v>14761.89</v>
          </cell>
        </row>
        <row r="1373">
          <cell r="A1373" t="str">
            <v>'312506</v>
          </cell>
          <cell r="B1373" t="str">
            <v>Tecnico Segundo Grau -B (Leis Sociais = 49,11%)</v>
          </cell>
          <cell r="C1373" t="str">
            <v>mês</v>
          </cell>
          <cell r="D1373">
            <v>4391.29</v>
          </cell>
        </row>
        <row r="1374">
          <cell r="A1374" t="str">
            <v>'312507</v>
          </cell>
          <cell r="B1374" t="str">
            <v>Tecnico Segundo Grau-C - (Leis Sociais = 49,11%)</v>
          </cell>
          <cell r="C1374" t="str">
            <v>mês</v>
          </cell>
          <cell r="D1374">
            <v>3976.76</v>
          </cell>
        </row>
        <row r="1375">
          <cell r="A1375" t="str">
            <v>'312508</v>
          </cell>
          <cell r="B1375" t="str">
            <v>Gerente de Projeto (Leis Sociais = 49,11%)</v>
          </cell>
          <cell r="C1375" t="str">
            <v>mês</v>
          </cell>
          <cell r="D1375">
            <v>11779.69</v>
          </cell>
        </row>
        <row r="1376">
          <cell r="A1376" t="str">
            <v>'312509</v>
          </cell>
          <cell r="B1376" t="str">
            <v>Analista de Sistemas (Leis Sociais = 49,11%)</v>
          </cell>
          <cell r="C1376" t="str">
            <v>mês</v>
          </cell>
          <cell r="D1376">
            <v>9781.6200000000008</v>
          </cell>
        </row>
        <row r="1377">
          <cell r="A1377" t="str">
            <v>'312510</v>
          </cell>
          <cell r="B1377" t="str">
            <v>Analista de Desenvolvimento (Leis Sociais = 49,11%)</v>
          </cell>
          <cell r="C1377" t="str">
            <v>mês</v>
          </cell>
          <cell r="D1377">
            <v>9781.6200000000008</v>
          </cell>
        </row>
        <row r="1378">
          <cell r="A1378" t="str">
            <v>'312511</v>
          </cell>
          <cell r="B1378" t="str">
            <v>Gerente Bd/Servidores/Redes (Leis Sociais = 49,11%)</v>
          </cell>
          <cell r="C1378" t="str">
            <v>mês</v>
          </cell>
          <cell r="D1378">
            <v>9990.3700000000008</v>
          </cell>
        </row>
        <row r="1379">
          <cell r="A1379" t="str">
            <v>'312512</v>
          </cell>
          <cell r="B1379" t="str">
            <v>Designer Gráfico (Leis Sociais = 49,11%)</v>
          </cell>
          <cell r="C1379" t="str">
            <v>mês</v>
          </cell>
          <cell r="D1379">
            <v>9155.35</v>
          </cell>
        </row>
        <row r="1380">
          <cell r="A1380" t="str">
            <v>'312513</v>
          </cell>
          <cell r="B1380" t="str">
            <v>Analista Sistemas/Suporte(Leis Sociais = 49,11%)</v>
          </cell>
          <cell r="C1380" t="str">
            <v>mês</v>
          </cell>
          <cell r="D1380">
            <v>9785.34</v>
          </cell>
        </row>
        <row r="1381">
          <cell r="A1381" t="str">
            <v>'312514</v>
          </cell>
          <cell r="B1381" t="str">
            <v>Coordenador Tecnico Especialista(Leis Sociais = 49,11%)</v>
          </cell>
          <cell r="C1381" t="str">
            <v>mês</v>
          </cell>
          <cell r="D1381">
            <v>21173.62</v>
          </cell>
        </row>
        <row r="1382">
          <cell r="A1382" t="str">
            <v>'312515</v>
          </cell>
          <cell r="B1382" t="str">
            <v>Cotador(Leis Sociais = 49,11%)</v>
          </cell>
          <cell r="C1382" t="str">
            <v>mês</v>
          </cell>
          <cell r="D1382">
            <v>5487.25</v>
          </cell>
        </row>
        <row r="1383">
          <cell r="A1383" t="str">
            <v>'312516</v>
          </cell>
          <cell r="B1383" t="str">
            <v>Tecnico Nivel Superior (Leis Sociais = 49,11%)</v>
          </cell>
          <cell r="C1383" t="str">
            <v>mês</v>
          </cell>
          <cell r="D1383">
            <v>11846.79</v>
          </cell>
        </row>
        <row r="1384">
          <cell r="A1384" t="str">
            <v>'312517</v>
          </cell>
          <cell r="B1384" t="str">
            <v>Engenheiro Pleno(Leis Sociais = 49,11%)</v>
          </cell>
          <cell r="C1384" t="str">
            <v>mês</v>
          </cell>
          <cell r="D1384">
            <v>17714.27</v>
          </cell>
        </row>
        <row r="1385">
          <cell r="A1385" t="str">
            <v>'312518</v>
          </cell>
          <cell r="B1385" t="str">
            <v>Almoxarife(Leis Sociais = 49,11%)</v>
          </cell>
          <cell r="C1385" t="str">
            <v>mês</v>
          </cell>
          <cell r="D1385">
            <v>2450.77</v>
          </cell>
        </row>
        <row r="1386">
          <cell r="A1386" t="str">
            <v>'312519</v>
          </cell>
          <cell r="B1386" t="str">
            <v>Mestre Obras Senior (Leis Sociais = 49,11%)</v>
          </cell>
          <cell r="C1386" t="str">
            <v>mês</v>
          </cell>
          <cell r="D1386">
            <v>4409.62</v>
          </cell>
        </row>
        <row r="1387">
          <cell r="A1387" t="str">
            <v>'312520</v>
          </cell>
          <cell r="B1387" t="str">
            <v>Vigia (Leis Sociais = 49,11%)</v>
          </cell>
          <cell r="C1387" t="str">
            <v>mês</v>
          </cell>
          <cell r="D1387">
            <v>1791.11</v>
          </cell>
        </row>
        <row r="1388">
          <cell r="A1388" t="str">
            <v>'312522</v>
          </cell>
          <cell r="B1388" t="str">
            <v>Encarregado de Turma (Leis Sociais = 49,11%)</v>
          </cell>
          <cell r="C1388" t="str">
            <v>mês</v>
          </cell>
          <cell r="D1388">
            <v>3391.95</v>
          </cell>
        </row>
        <row r="1389">
          <cell r="A1389" t="str">
            <v>'3126</v>
          </cell>
          <cell r="B1389" t="str">
            <v>MÃO DE OBRA (MENSALISTAS - SEM DESONERAÇÃO - LEIS SOCIAIS=72,68%)</v>
          </cell>
          <cell r="C1389">
            <v>0</v>
          </cell>
          <cell r="D1389">
            <v>0</v>
          </cell>
        </row>
        <row r="1390">
          <cell r="A1390" t="str">
            <v>'312601</v>
          </cell>
          <cell r="B1390" t="str">
            <v>Tecnico Segundo Grau -A-(Leis Sociais = 72,68%)</v>
          </cell>
          <cell r="C1390" t="str">
            <v>mês</v>
          </cell>
          <cell r="D1390">
            <v>6364.12</v>
          </cell>
        </row>
        <row r="1391">
          <cell r="A1391" t="str">
            <v>'312602</v>
          </cell>
          <cell r="B1391" t="str">
            <v>Engenheiro Senior (Leis Sociais = 72,68%)</v>
          </cell>
          <cell r="C1391" t="str">
            <v>mês</v>
          </cell>
          <cell r="D1391">
            <v>23933.45</v>
          </cell>
        </row>
        <row r="1392">
          <cell r="A1392" t="str">
            <v>'312603</v>
          </cell>
          <cell r="B1392" t="str">
            <v>Programador (Leis Sociais = 72,68%)</v>
          </cell>
          <cell r="C1392" t="str">
            <v>mês</v>
          </cell>
          <cell r="D1392">
            <v>9963.64</v>
          </cell>
        </row>
        <row r="1393">
          <cell r="A1393" t="str">
            <v>'312604</v>
          </cell>
          <cell r="B1393" t="str">
            <v>Digitador - 6 Horas (Leis Sociais = 72,68%)</v>
          </cell>
          <cell r="C1393" t="str">
            <v>mês</v>
          </cell>
          <cell r="D1393">
            <v>3049.53</v>
          </cell>
        </row>
        <row r="1394">
          <cell r="A1394" t="str">
            <v>'312605</v>
          </cell>
          <cell r="B1394" t="str">
            <v>Engenheiro Junior (Leis Sociais = 72,68%)</v>
          </cell>
          <cell r="C1394" t="str">
            <v>mês</v>
          </cell>
          <cell r="D1394">
            <v>17095.32</v>
          </cell>
        </row>
        <row r="1395">
          <cell r="A1395" t="str">
            <v>'312606</v>
          </cell>
          <cell r="B1395" t="str">
            <v>Tecnico Segundo Grau -B (Leis Sociais = 72,68%)</v>
          </cell>
          <cell r="C1395" t="str">
            <v>mês</v>
          </cell>
          <cell r="D1395">
            <v>5085.43</v>
          </cell>
        </row>
        <row r="1396">
          <cell r="A1396" t="str">
            <v>'312607</v>
          </cell>
          <cell r="B1396" t="str">
            <v>Tecnico Segundo Grau-C - (Leis Sociais = 72,68%)</v>
          </cell>
          <cell r="C1396" t="str">
            <v>mês</v>
          </cell>
          <cell r="D1396">
            <v>4605.38</v>
          </cell>
        </row>
        <row r="1397">
          <cell r="A1397" t="str">
            <v>'312608</v>
          </cell>
          <cell r="B1397" t="str">
            <v>Gerente de Projeto (Leis Sociais = 72,68%)</v>
          </cell>
          <cell r="C1397" t="str">
            <v>mês</v>
          </cell>
          <cell r="D1397">
            <v>13641.72</v>
          </cell>
        </row>
        <row r="1398">
          <cell r="A1398" t="str">
            <v>'312609</v>
          </cell>
          <cell r="B1398" t="str">
            <v>Analista de Sistemas (Leis Sociais = 72,68%)</v>
          </cell>
          <cell r="C1398" t="str">
            <v>mês</v>
          </cell>
          <cell r="D1398">
            <v>11327.81</v>
          </cell>
        </row>
        <row r="1399">
          <cell r="A1399" t="str">
            <v>'312610</v>
          </cell>
          <cell r="B1399" t="str">
            <v>Analista de Desenvolvimento (Leis Sociais = 72,68%)</v>
          </cell>
          <cell r="C1399" t="str">
            <v>mês</v>
          </cell>
          <cell r="D1399">
            <v>11327.81</v>
          </cell>
        </row>
        <row r="1400">
          <cell r="A1400" t="str">
            <v>'312611</v>
          </cell>
          <cell r="B1400" t="str">
            <v>Gerente Bd/Servidores/Redes (Leis Sociais = 72,68%)</v>
          </cell>
          <cell r="C1400" t="str">
            <v>mês</v>
          </cell>
          <cell r="D1400">
            <v>11569.56</v>
          </cell>
        </row>
        <row r="1401">
          <cell r="A1401" t="str">
            <v>'312612</v>
          </cell>
          <cell r="B1401" t="str">
            <v>Designer Gráfico (Leis Sociais = 72,68%)</v>
          </cell>
          <cell r="C1401" t="str">
            <v>mês</v>
          </cell>
          <cell r="D1401">
            <v>10602.55</v>
          </cell>
        </row>
        <row r="1402">
          <cell r="A1402" t="str">
            <v>'312613</v>
          </cell>
          <cell r="B1402" t="str">
            <v>Analista Sistemas/Suporte (Leis Sociais = 72,68%)</v>
          </cell>
          <cell r="C1402" t="str">
            <v>mês</v>
          </cell>
          <cell r="D1402">
            <v>11332.13</v>
          </cell>
        </row>
        <row r="1403">
          <cell r="A1403" t="str">
            <v>'312614</v>
          </cell>
          <cell r="B1403" t="str">
            <v>Coordenador Tecnico Especialista (Leis Sociais = 72,68%)</v>
          </cell>
          <cell r="C1403" t="str">
            <v>mês</v>
          </cell>
          <cell r="D1403">
            <v>24520.560000000001</v>
          </cell>
        </row>
        <row r="1404">
          <cell r="A1404" t="str">
            <v>'312615</v>
          </cell>
          <cell r="B1404" t="str">
            <v>Cotador (Leis Sociais = 72,68%)</v>
          </cell>
          <cell r="C1404" t="str">
            <v>mês</v>
          </cell>
          <cell r="D1404">
            <v>6354.62</v>
          </cell>
        </row>
        <row r="1405">
          <cell r="A1405" t="str">
            <v>'312616</v>
          </cell>
          <cell r="B1405" t="str">
            <v>Tecnico Nivel Superior (Leis Sociais = 72,68%)</v>
          </cell>
          <cell r="C1405" t="str">
            <v>mês</v>
          </cell>
          <cell r="D1405">
            <v>13719.43</v>
          </cell>
        </row>
        <row r="1406">
          <cell r="A1406" t="str">
            <v>'312617</v>
          </cell>
          <cell r="B1406" t="str">
            <v>Engenheiro Pleno (Leis Sociais = 72,68%)</v>
          </cell>
          <cell r="C1406" t="str">
            <v>mês</v>
          </cell>
          <cell r="D1406">
            <v>20514.38</v>
          </cell>
        </row>
        <row r="1407">
          <cell r="A1407" t="str">
            <v>'312618</v>
          </cell>
          <cell r="B1407" t="str">
            <v>Almoxarife (Leis Sociais = 72,68%)</v>
          </cell>
          <cell r="C1407" t="str">
            <v>mês</v>
          </cell>
          <cell r="D1407">
            <v>2838.17</v>
          </cell>
        </row>
        <row r="1408">
          <cell r="A1408" t="str">
            <v>'312619</v>
          </cell>
          <cell r="B1408" t="str">
            <v>Mestre Obras Senior (Leis Sociais = 72,68%)</v>
          </cell>
          <cell r="C1408" t="str">
            <v>mês</v>
          </cell>
          <cell r="D1408">
            <v>5106.6499999999996</v>
          </cell>
        </row>
        <row r="1409">
          <cell r="A1409" t="str">
            <v>'312620</v>
          </cell>
          <cell r="B1409" t="str">
            <v>Vigia (Leis Sociais = 72,68%)</v>
          </cell>
          <cell r="C1409" t="str">
            <v>mês</v>
          </cell>
          <cell r="D1409">
            <v>2074.23</v>
          </cell>
        </row>
        <row r="1410">
          <cell r="A1410" t="str">
            <v>'312621</v>
          </cell>
          <cell r="B1410" t="str">
            <v>Aux Almoxarife (Leis Sociais = 72,68%)</v>
          </cell>
          <cell r="C1410" t="str">
            <v>mês</v>
          </cell>
          <cell r="D1410">
            <v>2074.23</v>
          </cell>
        </row>
        <row r="1411">
          <cell r="A1411" t="str">
            <v>'312622</v>
          </cell>
          <cell r="B1411" t="str">
            <v>Encarregado de Turma (Leis Sociais = 72,68%)</v>
          </cell>
          <cell r="C1411" t="str">
            <v>mês</v>
          </cell>
          <cell r="D1411">
            <v>3928.12</v>
          </cell>
        </row>
        <row r="1412">
          <cell r="A1412" t="str">
            <v>'3127</v>
          </cell>
          <cell r="B1412" t="str">
            <v>MÃO DE OBRA (MENSALISTAS - COM DESONERAÇÃO - LEIS SOCIAIS=48,84%)</v>
          </cell>
          <cell r="C1412">
            <v>0</v>
          </cell>
          <cell r="D1412">
            <v>0</v>
          </cell>
        </row>
        <row r="1413">
          <cell r="A1413" t="str">
            <v>'312701</v>
          </cell>
          <cell r="B1413" t="str">
            <v>Tecnico Segundo Grau -A-(Leis Sociais = 48,84%)</v>
          </cell>
          <cell r="C1413" t="str">
            <v>mês</v>
          </cell>
          <cell r="D1413">
            <v>5485.5</v>
          </cell>
        </row>
        <row r="1414">
          <cell r="A1414" t="str">
            <v>'312702</v>
          </cell>
          <cell r="B1414" t="str">
            <v>Engenheiro Senior(Leis Sociais = 48,84%)</v>
          </cell>
          <cell r="C1414" t="str">
            <v>mês</v>
          </cell>
          <cell r="D1414">
            <v>20629.22</v>
          </cell>
        </row>
        <row r="1415">
          <cell r="A1415" t="str">
            <v>'312703</v>
          </cell>
          <cell r="B1415" t="str">
            <v>Programador (Leis Sociais = 48,84%)</v>
          </cell>
          <cell r="C1415" t="str">
            <v>mês</v>
          </cell>
          <cell r="D1415">
            <v>8588.07</v>
          </cell>
        </row>
        <row r="1416">
          <cell r="A1416" t="str">
            <v>'312704</v>
          </cell>
          <cell r="B1416" t="str">
            <v>Digitador - 6 Horas(Leis Sociais = 48,84%)</v>
          </cell>
          <cell r="C1416" t="str">
            <v>mês</v>
          </cell>
          <cell r="D1416">
            <v>2628.51</v>
          </cell>
        </row>
        <row r="1417">
          <cell r="A1417" t="str">
            <v>'312705</v>
          </cell>
          <cell r="B1417" t="str">
            <v>Engenheiro Junior (Leis Sociais = 48,84%)</v>
          </cell>
          <cell r="C1417" t="str">
            <v>mês</v>
          </cell>
          <cell r="D1417">
            <v>14735.16</v>
          </cell>
        </row>
        <row r="1418">
          <cell r="A1418" t="str">
            <v>'312706</v>
          </cell>
          <cell r="B1418" t="str">
            <v>Tecnico Segundo Grau -B (Leis Sociais = 48,84%)</v>
          </cell>
          <cell r="C1418" t="str">
            <v>mês</v>
          </cell>
          <cell r="D1418">
            <v>4383.34</v>
          </cell>
        </row>
        <row r="1419">
          <cell r="A1419" t="str">
            <v>'312707</v>
          </cell>
          <cell r="B1419" t="str">
            <v>Tecnico Segundo Grau-C - (Leis Sociais = 48,84%)</v>
          </cell>
          <cell r="C1419" t="str">
            <v>mês</v>
          </cell>
          <cell r="D1419">
            <v>3969.56</v>
          </cell>
        </row>
        <row r="1420">
          <cell r="A1420" t="str">
            <v>'312708</v>
          </cell>
          <cell r="B1420" t="str">
            <v>Gerente de Projeto (Leis Sociais = 48,84%)</v>
          </cell>
          <cell r="C1420" t="str">
            <v>mês</v>
          </cell>
          <cell r="D1420">
            <v>11758.36</v>
          </cell>
        </row>
        <row r="1421">
          <cell r="A1421" t="str">
            <v>'312709</v>
          </cell>
          <cell r="B1421" t="str">
            <v>Analista de Sistemas (Leis Sociais = 48,84%)</v>
          </cell>
          <cell r="C1421" t="str">
            <v>mês</v>
          </cell>
          <cell r="D1421">
            <v>9763.9</v>
          </cell>
        </row>
        <row r="1422">
          <cell r="A1422" t="str">
            <v>'312710</v>
          </cell>
          <cell r="B1422" t="str">
            <v>Analista de Desenvolvimento (Leis Sociais = 48,84%)</v>
          </cell>
          <cell r="C1422" t="str">
            <v>mês</v>
          </cell>
          <cell r="D1422">
            <v>9763.9</v>
          </cell>
        </row>
        <row r="1423">
          <cell r="A1423" t="str">
            <v>'312711</v>
          </cell>
          <cell r="B1423" t="str">
            <v>Gerente Bd/Servidores/Redes (Leis Sociais = 48,84%)</v>
          </cell>
          <cell r="C1423" t="str">
            <v>mês</v>
          </cell>
          <cell r="D1423">
            <v>9972.2800000000007</v>
          </cell>
        </row>
        <row r="1424">
          <cell r="A1424" t="str">
            <v>'312712</v>
          </cell>
          <cell r="B1424" t="str">
            <v>Designer Gráfico (Leis Sociais = 48,84%)</v>
          </cell>
          <cell r="C1424" t="str">
            <v>mês</v>
          </cell>
          <cell r="D1424">
            <v>9138.7800000000007</v>
          </cell>
        </row>
        <row r="1425">
          <cell r="A1425" t="str">
            <v>'312713</v>
          </cell>
          <cell r="B1425" t="str">
            <v>Analista Sistemas/Suporte(Leis Sociais = 48,84%)</v>
          </cell>
          <cell r="C1425" t="str">
            <v>mês</v>
          </cell>
          <cell r="D1425">
            <v>9767.6299999999992</v>
          </cell>
        </row>
        <row r="1426">
          <cell r="A1426" t="str">
            <v>'312714</v>
          </cell>
          <cell r="B1426" t="str">
            <v>Coordenador Tecnico Especialista(Leis Sociais = 48,84%)</v>
          </cell>
          <cell r="C1426" t="str">
            <v>mês</v>
          </cell>
          <cell r="D1426">
            <v>21135.279999999999</v>
          </cell>
        </row>
        <row r="1427">
          <cell r="A1427" t="str">
            <v>'312715</v>
          </cell>
          <cell r="B1427" t="str">
            <v>Cotador(Leis Sociais = 48,84%)</v>
          </cell>
          <cell r="C1427" t="str">
            <v>mês</v>
          </cell>
          <cell r="D1427">
            <v>5477.31</v>
          </cell>
        </row>
        <row r="1428">
          <cell r="A1428" t="str">
            <v>'312716</v>
          </cell>
          <cell r="B1428" t="str">
            <v>Tecnico Nivel Superior (Leis Sociais = 48,84%)</v>
          </cell>
          <cell r="C1428" t="str">
            <v>mês</v>
          </cell>
          <cell r="D1428">
            <v>11825.34</v>
          </cell>
        </row>
        <row r="1429">
          <cell r="A1429" t="str">
            <v>'312717</v>
          </cell>
          <cell r="B1429" t="str">
            <v>Engenheiro Pleno(Leis Sociais = 48,84%)</v>
          </cell>
          <cell r="C1429" t="str">
            <v>mês</v>
          </cell>
          <cell r="D1429">
            <v>17682.189999999999</v>
          </cell>
        </row>
        <row r="1430">
          <cell r="A1430" t="str">
            <v>'312718</v>
          </cell>
          <cell r="B1430" t="str">
            <v>Almoxarife(Leis Sociais = 48,84%)</v>
          </cell>
          <cell r="C1430" t="str">
            <v>mês</v>
          </cell>
          <cell r="D1430">
            <v>2446.33</v>
          </cell>
        </row>
        <row r="1431">
          <cell r="A1431" t="str">
            <v>'312719</v>
          </cell>
          <cell r="B1431" t="str">
            <v>Mestre Obras Senior (Leis Sociais = 48,84%)</v>
          </cell>
          <cell r="C1431" t="str">
            <v>mês</v>
          </cell>
          <cell r="D1431">
            <v>4401.63</v>
          </cell>
        </row>
        <row r="1432">
          <cell r="A1432" t="str">
            <v>'312720</v>
          </cell>
          <cell r="B1432" t="str">
            <v>Vigia (Leis Sociais = 48,84%)</v>
          </cell>
          <cell r="C1432" t="str">
            <v>mês</v>
          </cell>
          <cell r="D1432">
            <v>1787.87</v>
          </cell>
        </row>
        <row r="1433">
          <cell r="A1433" t="str">
            <v>'312721</v>
          </cell>
          <cell r="B1433" t="str">
            <v>Auxiliar de Almoxarife (Leis Sociais = 48,84%)</v>
          </cell>
          <cell r="C1433" t="str">
            <v>mês</v>
          </cell>
          <cell r="D1433">
            <v>1787.87</v>
          </cell>
        </row>
        <row r="1434">
          <cell r="A1434" t="str">
            <v>'312722</v>
          </cell>
          <cell r="B1434" t="str">
            <v>Encarregado de Turma (Leis Sociais = 48,84%)</v>
          </cell>
          <cell r="C1434" t="str">
            <v>mês</v>
          </cell>
          <cell r="D1434">
            <v>3385.81</v>
          </cell>
        </row>
        <row r="1435">
          <cell r="A1435" t="str">
            <v>'3128</v>
          </cell>
          <cell r="B1435" t="str">
            <v>MÃO DE OBRA (MENSALISTAS - NÃO DESONERADO - LEIS SOCIAIS=72,36%)</v>
          </cell>
          <cell r="C1435">
            <v>0</v>
          </cell>
          <cell r="D1435">
            <v>0</v>
          </cell>
        </row>
        <row r="1436">
          <cell r="A1436" t="str">
            <v>'312801</v>
          </cell>
          <cell r="B1436" t="str">
            <v>Tecnico Segundo Grau -A-(Leis Sociais = 72,36%)</v>
          </cell>
          <cell r="C1436" t="str">
            <v>mês</v>
          </cell>
          <cell r="D1436">
            <v>6352.33</v>
          </cell>
        </row>
        <row r="1437">
          <cell r="A1437" t="str">
            <v>'312802</v>
          </cell>
          <cell r="B1437" t="str">
            <v>Engenheiro Senior(Leis Sociais = 72,36%)</v>
          </cell>
          <cell r="C1437" t="str">
            <v>mês</v>
          </cell>
          <cell r="D1437">
            <v>23889.1</v>
          </cell>
        </row>
        <row r="1438">
          <cell r="A1438" t="str">
            <v>'312803</v>
          </cell>
          <cell r="B1438" t="str">
            <v>Programador (Leis Sociais = 72,36%)</v>
          </cell>
          <cell r="C1438" t="str">
            <v>mês</v>
          </cell>
          <cell r="D1438">
            <v>9945.17</v>
          </cell>
        </row>
        <row r="1439">
          <cell r="A1439" t="str">
            <v>'312804</v>
          </cell>
          <cell r="B1439" t="str">
            <v>Digitador - 6 Horas(Leis Sociais = 72,36%)</v>
          </cell>
          <cell r="C1439" t="str">
            <v>mês</v>
          </cell>
          <cell r="D1439">
            <v>3043.88</v>
          </cell>
        </row>
        <row r="1440">
          <cell r="A1440" t="str">
            <v>'312805</v>
          </cell>
          <cell r="B1440" t="str">
            <v>Engenheiro Junior (Leis Sociais = 72,36%)</v>
          </cell>
          <cell r="C1440" t="str">
            <v>mês</v>
          </cell>
          <cell r="D1440">
            <v>17063.64</v>
          </cell>
        </row>
        <row r="1441">
          <cell r="A1441" t="str">
            <v>'312806</v>
          </cell>
          <cell r="B1441" t="str">
            <v>Tecnico Segundo Grau -B (Leis Sociais = 72,36%)</v>
          </cell>
          <cell r="C1441" t="str">
            <v>mês</v>
          </cell>
          <cell r="D1441">
            <v>5076</v>
          </cell>
        </row>
        <row r="1442">
          <cell r="A1442" t="str">
            <v>'312807</v>
          </cell>
          <cell r="B1442" t="str">
            <v>Tecnico Segundo Grau-C - (Leis Sociais = 72,36%)</v>
          </cell>
          <cell r="C1442" t="str">
            <v>mês</v>
          </cell>
          <cell r="D1442">
            <v>4596.84</v>
          </cell>
        </row>
        <row r="1443">
          <cell r="A1443" t="str">
            <v>'312808</v>
          </cell>
          <cell r="B1443" t="str">
            <v>Gerente de Projeto (Leis Sociais = 72,36%)</v>
          </cell>
          <cell r="C1443" t="str">
            <v>mês</v>
          </cell>
          <cell r="D1443">
            <v>13616.44</v>
          </cell>
        </row>
        <row r="1444">
          <cell r="A1444" t="str">
            <v>'312809</v>
          </cell>
          <cell r="B1444" t="str">
            <v>Analista de Sistemas (Leis Sociais = 72,36%)</v>
          </cell>
          <cell r="C1444" t="str">
            <v>mês</v>
          </cell>
          <cell r="D1444">
            <v>11306.82</v>
          </cell>
        </row>
        <row r="1445">
          <cell r="A1445" t="str">
            <v>'312810</v>
          </cell>
          <cell r="B1445" t="str">
            <v>Analista de Desenvolvimento (Leis Sociais = 72,36%)</v>
          </cell>
          <cell r="C1445" t="str">
            <v>mês</v>
          </cell>
          <cell r="D1445">
            <v>11306.82</v>
          </cell>
        </row>
        <row r="1446">
          <cell r="A1446" t="str">
            <v>'312811</v>
          </cell>
          <cell r="B1446" t="str">
            <v>Gerente Bd/Servidores/Redes (Leis Sociais = 72,36%)</v>
          </cell>
          <cell r="C1446" t="str">
            <v>mês</v>
          </cell>
          <cell r="D1446">
            <v>11548.12</v>
          </cell>
        </row>
        <row r="1447">
          <cell r="A1447" t="str">
            <v>'312812</v>
          </cell>
          <cell r="B1447" t="str">
            <v>Designer Gráfico (Leis Sociais = 72,36%)</v>
          </cell>
          <cell r="C1447" t="str">
            <v>mês</v>
          </cell>
          <cell r="D1447">
            <v>10582.9</v>
          </cell>
        </row>
        <row r="1448">
          <cell r="A1448" t="str">
            <v>'312813</v>
          </cell>
          <cell r="B1448" t="str">
            <v>Analista Sistemas/Suporte(Leis Sociais = 72,36%)</v>
          </cell>
          <cell r="C1448" t="str">
            <v>mês</v>
          </cell>
          <cell r="D1448">
            <v>11311.13</v>
          </cell>
        </row>
        <row r="1449">
          <cell r="A1449" t="str">
            <v>'312814</v>
          </cell>
          <cell r="B1449" t="str">
            <v>Coordenador Tecnico Especialista(Leis Sociais = 72,36%)</v>
          </cell>
          <cell r="C1449" t="str">
            <v>mês</v>
          </cell>
          <cell r="D1449">
            <v>24475.119999999999</v>
          </cell>
        </row>
        <row r="1450">
          <cell r="A1450" t="str">
            <v>'312815</v>
          </cell>
          <cell r="B1450" t="str">
            <v>Cotador(Leis Sociais = 72,36%)</v>
          </cell>
          <cell r="C1450" t="str">
            <v>mês</v>
          </cell>
          <cell r="D1450">
            <v>6342.85</v>
          </cell>
        </row>
        <row r="1451">
          <cell r="A1451" t="str">
            <v>'312816</v>
          </cell>
          <cell r="B1451" t="str">
            <v>Tecnico Nivel Superior (Leis Sociais = 72,36%)</v>
          </cell>
          <cell r="C1451" t="str">
            <v>mês</v>
          </cell>
          <cell r="D1451">
            <v>13694</v>
          </cell>
        </row>
        <row r="1452">
          <cell r="A1452" t="str">
            <v>'312817</v>
          </cell>
          <cell r="B1452" t="str">
            <v>Engenheiro Pleno(Leis Sociais = 72,36%)</v>
          </cell>
          <cell r="C1452" t="str">
            <v>mês</v>
          </cell>
          <cell r="D1452">
            <v>20476.37</v>
          </cell>
        </row>
        <row r="1453">
          <cell r="A1453" t="str">
            <v>'312818</v>
          </cell>
          <cell r="B1453" t="str">
            <v>Almoxarife(Leis Sociais = 72,36%)</v>
          </cell>
          <cell r="C1453" t="str">
            <v>mês</v>
          </cell>
          <cell r="D1453">
            <v>2832.91</v>
          </cell>
        </row>
        <row r="1454">
          <cell r="A1454" t="str">
            <v>'312819</v>
          </cell>
          <cell r="B1454" t="str">
            <v>Mestre Obras Senior (Leis Sociais = 72,36%)</v>
          </cell>
          <cell r="C1454" t="str">
            <v>mês</v>
          </cell>
          <cell r="D1454">
            <v>5097.1899999999996</v>
          </cell>
        </row>
        <row r="1455">
          <cell r="A1455" t="str">
            <v>'312820</v>
          </cell>
          <cell r="B1455" t="str">
            <v>Vigia (Leis Sociais = 72,36%)</v>
          </cell>
          <cell r="C1455" t="str">
            <v>mês</v>
          </cell>
          <cell r="D1455">
            <v>2070.39</v>
          </cell>
        </row>
        <row r="1456">
          <cell r="A1456" t="str">
            <v>'312821</v>
          </cell>
          <cell r="B1456" t="str">
            <v>Auxiliar de Almoxarife (Leis Sociais = 72,36%)</v>
          </cell>
          <cell r="C1456" t="str">
            <v>mês</v>
          </cell>
          <cell r="D1456">
            <v>2070.39</v>
          </cell>
        </row>
        <row r="1457">
          <cell r="A1457" t="str">
            <v>'312822</v>
          </cell>
          <cell r="B1457" t="str">
            <v>Encarregado de Turma (Leis Sociais = 72,36%)</v>
          </cell>
          <cell r="C1457" t="str">
            <v>mês</v>
          </cell>
          <cell r="D1457">
            <v>3920.85</v>
          </cell>
        </row>
      </sheetData>
      <sheetData sheetId="1">
        <row r="6">
          <cell r="D6" t="str">
            <v>R. CAMPINAS</v>
          </cell>
        </row>
        <row r="7">
          <cell r="D7" t="str">
            <v>VILA DO ITAPEMIRIM</v>
          </cell>
        </row>
      </sheetData>
      <sheetData sheetId="2"/>
      <sheetData sheetId="3">
        <row r="3">
          <cell r="D3" t="str">
            <v>PLANILHA COMPLEMENTAR DA REFORMA DO TERMINAL RODOVIÁRIO</v>
          </cell>
          <cell r="E3">
            <v>0</v>
          </cell>
        </row>
        <row r="4">
          <cell r="D4">
            <v>0</v>
          </cell>
          <cell r="E4">
            <v>0</v>
          </cell>
        </row>
        <row r="5">
          <cell r="D5">
            <v>0</v>
          </cell>
          <cell r="E5">
            <v>0</v>
          </cell>
        </row>
        <row r="6">
          <cell r="D6" t="str">
            <v>R. CAMPINAS</v>
          </cell>
          <cell r="E6">
            <v>0</v>
          </cell>
        </row>
        <row r="7">
          <cell r="D7" t="str">
            <v>VILA DO ITAPEMIRIM</v>
          </cell>
        </row>
      </sheetData>
      <sheetData sheetId="4">
        <row r="10">
          <cell r="I10">
            <v>12</v>
          </cell>
        </row>
        <row r="11">
          <cell r="I11">
            <v>120</v>
          </cell>
        </row>
        <row r="14">
          <cell r="I14">
            <v>200</v>
          </cell>
        </row>
        <row r="15">
          <cell r="I15">
            <v>100</v>
          </cell>
        </row>
        <row r="18">
          <cell r="I18">
            <v>90.68</v>
          </cell>
        </row>
        <row r="22">
          <cell r="I22">
            <v>18</v>
          </cell>
        </row>
        <row r="23">
          <cell r="I23">
            <v>18</v>
          </cell>
        </row>
        <row r="24">
          <cell r="I24">
            <v>86.265000000000001</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R 12-21"/>
      <sheetName val="Orçamento"/>
      <sheetName val="Cronograma"/>
      <sheetName val="PC01 - Orçamento"/>
      <sheetName val="PC01 - Memória"/>
      <sheetName val="MEDIÇÕES"/>
      <sheetName val="MEDIÇÕES COMPL"/>
      <sheetName val="GRÁFICO"/>
    </sheetNames>
    <sheetDataSet>
      <sheetData sheetId="0"/>
      <sheetData sheetId="1"/>
      <sheetData sheetId="2"/>
      <sheetData sheetId="3"/>
      <sheetData sheetId="4"/>
      <sheetData sheetId="5">
        <row r="7">
          <cell r="K7">
            <v>756515.53351999982</v>
          </cell>
        </row>
        <row r="75">
          <cell r="M75">
            <v>44792.919732000002</v>
          </cell>
          <cell r="O75">
            <v>17333.724028000004</v>
          </cell>
        </row>
      </sheetData>
      <sheetData sheetId="6">
        <row r="7">
          <cell r="K7">
            <v>54009.29</v>
          </cell>
        </row>
      </sheetData>
      <sheetData sheetId="7">
        <row r="4">
          <cell r="A4" t="str">
            <v>TOTAL ACUMULADO</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00"/>
  </sheetPr>
  <dimension ref="A1:D12"/>
  <sheetViews>
    <sheetView tabSelected="1" workbookViewId="0">
      <selection activeCell="E17" sqref="E17"/>
    </sheetView>
  </sheetViews>
  <sheetFormatPr defaultColWidth="8.75" defaultRowHeight="16.5" x14ac:dyDescent="0.3"/>
  <cols>
    <col min="1" max="1" width="22.75" style="247" bestFit="1" customWidth="1"/>
    <col min="2" max="2" width="13.5" style="247" bestFit="1" customWidth="1"/>
    <col min="3" max="3" width="14.125" style="247" bestFit="1" customWidth="1"/>
    <col min="4" max="4" width="10.25" style="48" hidden="1" customWidth="1"/>
    <col min="5" max="16384" width="8.75" style="48"/>
  </cols>
  <sheetData>
    <row r="1" spans="1:4" ht="17.25" x14ac:dyDescent="0.2">
      <c r="A1" s="235" t="s">
        <v>3138</v>
      </c>
      <c r="B1" s="235" t="s">
        <v>3139</v>
      </c>
      <c r="C1" s="235" t="s">
        <v>3140</v>
      </c>
    </row>
    <row r="2" spans="1:4" ht="17.25" x14ac:dyDescent="0.2">
      <c r="A2" s="236" t="s">
        <v>223</v>
      </c>
      <c r="B2" s="237">
        <v>1</v>
      </c>
      <c r="C2" s="238">
        <f>[3]MEDIÇÕES!K7</f>
        <v>756515.53351999982</v>
      </c>
      <c r="D2" s="239">
        <v>631757.35</v>
      </c>
    </row>
    <row r="3" spans="1:4" ht="34.5" x14ac:dyDescent="0.2">
      <c r="A3" s="240" t="s">
        <v>3141</v>
      </c>
      <c r="B3" s="241">
        <v>1</v>
      </c>
      <c r="C3" s="242">
        <f>'[3]MEDIÇÕES COMPL'!K7</f>
        <v>54009.29</v>
      </c>
      <c r="D3" s="239"/>
    </row>
    <row r="4" spans="1:4" ht="17.25" x14ac:dyDescent="0.2">
      <c r="A4" s="236" t="s">
        <v>231</v>
      </c>
      <c r="B4" s="237">
        <f>C4/C2</f>
        <v>9.549102568967964E-2</v>
      </c>
      <c r="C4" s="238">
        <f>MEDIÇÕES!S75</f>
        <v>72240.444245999999</v>
      </c>
    </row>
    <row r="5" spans="1:4" ht="17.25" x14ac:dyDescent="0.2">
      <c r="A5" s="236" t="s">
        <v>3142</v>
      </c>
      <c r="B5" s="237">
        <f>C5/C2</f>
        <v>0.90450897431032029</v>
      </c>
      <c r="C5" s="238">
        <f>C2-C4</f>
        <v>684275.08927399979</v>
      </c>
    </row>
    <row r="6" spans="1:4" ht="51.75" x14ac:dyDescent="0.2">
      <c r="A6" s="240" t="s">
        <v>3143</v>
      </c>
      <c r="B6" s="241">
        <f>C6/C3</f>
        <v>0.48653111344363165</v>
      </c>
      <c r="C6" s="242">
        <v>26277.200000000001</v>
      </c>
    </row>
    <row r="7" spans="1:4" ht="34.5" x14ac:dyDescent="0.2">
      <c r="A7" s="240" t="s">
        <v>3144</v>
      </c>
      <c r="B7" s="241">
        <f>C7/C3</f>
        <v>0.51346888655636835</v>
      </c>
      <c r="C7" s="242">
        <f>C3-C11-C12</f>
        <v>27732.09</v>
      </c>
    </row>
    <row r="8" spans="1:4" ht="17.25" x14ac:dyDescent="0.2">
      <c r="A8" s="243" t="s">
        <v>3145</v>
      </c>
      <c r="B8" s="244">
        <f>C8/C2</f>
        <v>2.2912581777862141E-2</v>
      </c>
      <c r="C8" s="245">
        <f>[3]MEDIÇÕES!O75</f>
        <v>17333.724028000004</v>
      </c>
    </row>
    <row r="9" spans="1:4" ht="17.25" x14ac:dyDescent="0.2">
      <c r="A9" s="243" t="s">
        <v>3146</v>
      </c>
      <c r="B9" s="244">
        <f>C9/C3</f>
        <v>0.82935583363528753</v>
      </c>
      <c r="C9" s="245">
        <f>[3]MEDIÇÕES!M75</f>
        <v>44792.919732000002</v>
      </c>
    </row>
    <row r="10" spans="1:4" ht="17.25" x14ac:dyDescent="0.2">
      <c r="A10" s="243" t="s">
        <v>3148</v>
      </c>
      <c r="B10" s="244">
        <f>C10/C4</f>
        <v>0.14000191432322218</v>
      </c>
      <c r="C10" s="245">
        <f>MEDIÇÕES!M75</f>
        <v>10113.800486</v>
      </c>
    </row>
    <row r="11" spans="1:4" ht="34.5" x14ac:dyDescent="0.2">
      <c r="A11" s="246" t="s">
        <v>3147</v>
      </c>
      <c r="B11" s="244">
        <f>C11/C2</f>
        <v>2.0418615766058995E-2</v>
      </c>
      <c r="C11" s="245">
        <f>'MEDIÇÕES COMPL'!O27</f>
        <v>15447</v>
      </c>
    </row>
    <row r="12" spans="1:4" ht="34.5" x14ac:dyDescent="0.2">
      <c r="A12" s="246" t="s">
        <v>3149</v>
      </c>
      <c r="B12" s="244">
        <f>C12/C3</f>
        <v>0.20052476157342561</v>
      </c>
      <c r="C12" s="245">
        <f>'MEDIÇÕES COMPL'!M27</f>
        <v>10830.2</v>
      </c>
    </row>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57"/>
  <sheetViews>
    <sheetView showGridLines="0" workbookViewId="0">
      <selection activeCell="I16" sqref="I16"/>
    </sheetView>
  </sheetViews>
  <sheetFormatPr defaultColWidth="9" defaultRowHeight="14.25" x14ac:dyDescent="0.2"/>
  <cols>
    <col min="1" max="1" width="8.875" style="48" customWidth="1"/>
    <col min="2" max="2" width="32" style="48" bestFit="1" customWidth="1"/>
    <col min="3" max="3" width="6.25" style="48" customWidth="1"/>
    <col min="4" max="4" width="9.5" style="48" customWidth="1"/>
    <col min="5" max="16384" width="9" style="48"/>
  </cols>
  <sheetData>
    <row r="1" spans="1:4" ht="15" customHeight="1" x14ac:dyDescent="0.25">
      <c r="A1" s="249" t="s">
        <v>3096</v>
      </c>
      <c r="B1" s="249"/>
      <c r="C1" s="249"/>
      <c r="D1" s="249"/>
    </row>
    <row r="2" spans="1:4" ht="15" customHeight="1" x14ac:dyDescent="0.25">
      <c r="A2" s="249" t="s">
        <v>3095</v>
      </c>
      <c r="B2" s="249"/>
      <c r="C2" s="249"/>
      <c r="D2" s="249"/>
    </row>
    <row r="3" spans="1:4" ht="15" customHeight="1" x14ac:dyDescent="0.25">
      <c r="A3" s="249" t="s">
        <v>3094</v>
      </c>
      <c r="B3" s="249"/>
      <c r="C3" s="249"/>
      <c r="D3" s="249"/>
    </row>
    <row r="4" spans="1:4" ht="15" customHeight="1" x14ac:dyDescent="0.25">
      <c r="A4" s="249" t="s">
        <v>3093</v>
      </c>
      <c r="B4" s="249"/>
      <c r="C4" s="249"/>
      <c r="D4" s="249"/>
    </row>
    <row r="5" spans="1:4" x14ac:dyDescent="0.2">
      <c r="A5" s="248"/>
      <c r="B5" s="248"/>
      <c r="C5" s="248"/>
      <c r="D5" s="248"/>
    </row>
    <row r="6" spans="1:4" ht="30" customHeight="1" x14ac:dyDescent="0.25">
      <c r="A6" s="249" t="s">
        <v>3092</v>
      </c>
      <c r="B6" s="249"/>
      <c r="C6" s="249"/>
      <c r="D6" s="140"/>
    </row>
    <row r="7" spans="1:4" ht="15" customHeight="1" x14ac:dyDescent="0.25">
      <c r="A7" s="249" t="s">
        <v>3091</v>
      </c>
      <c r="B7" s="249"/>
      <c r="C7" s="249"/>
      <c r="D7" s="140"/>
    </row>
    <row r="8" spans="1:4" x14ac:dyDescent="0.2">
      <c r="A8" s="248"/>
      <c r="B8" s="248"/>
      <c r="C8" s="248"/>
      <c r="D8" s="248"/>
    </row>
    <row r="9" spans="1:4" ht="15" customHeight="1" x14ac:dyDescent="0.25">
      <c r="A9" s="249" t="s">
        <v>3090</v>
      </c>
      <c r="B9" s="249"/>
      <c r="C9" s="249"/>
      <c r="D9" s="139">
        <v>44531</v>
      </c>
    </row>
    <row r="10" spans="1:4" ht="15" customHeight="1" x14ac:dyDescent="0.25">
      <c r="A10" s="249" t="s">
        <v>3089</v>
      </c>
      <c r="B10" s="249"/>
      <c r="C10" s="249"/>
      <c r="D10" s="249"/>
    </row>
    <row r="11" spans="1:4" x14ac:dyDescent="0.2">
      <c r="A11" s="248"/>
      <c r="B11" s="248"/>
      <c r="C11" s="248"/>
      <c r="D11" s="248"/>
    </row>
    <row r="12" spans="1:4" ht="15" x14ac:dyDescent="0.25">
      <c r="A12" s="138" t="s">
        <v>0</v>
      </c>
      <c r="B12" s="138" t="s">
        <v>3088</v>
      </c>
      <c r="C12" s="137" t="s">
        <v>3087</v>
      </c>
      <c r="D12" s="136" t="s">
        <v>3086</v>
      </c>
    </row>
    <row r="13" spans="1:4" ht="15" x14ac:dyDescent="0.2">
      <c r="A13" s="135" t="s">
        <v>3085</v>
      </c>
      <c r="B13" s="135" t="s">
        <v>3084</v>
      </c>
      <c r="C13" s="132"/>
      <c r="D13" s="134"/>
    </row>
    <row r="14" spans="1:4" ht="15" x14ac:dyDescent="0.2">
      <c r="A14" s="135" t="s">
        <v>3083</v>
      </c>
      <c r="B14" s="135" t="s">
        <v>2993</v>
      </c>
      <c r="C14" s="132"/>
      <c r="D14" s="134"/>
    </row>
    <row r="15" spans="1:4" ht="28.5" x14ac:dyDescent="0.2">
      <c r="A15" s="133" t="s">
        <v>3082</v>
      </c>
      <c r="B15" s="133" t="s">
        <v>3081</v>
      </c>
      <c r="C15" s="132" t="s">
        <v>232</v>
      </c>
      <c r="D15" s="134">
        <v>20.75</v>
      </c>
    </row>
    <row r="16" spans="1:4" ht="28.5" x14ac:dyDescent="0.2">
      <c r="A16" s="133" t="s">
        <v>3080</v>
      </c>
      <c r="B16" s="133" t="s">
        <v>3079</v>
      </c>
      <c r="C16" s="132" t="s">
        <v>232</v>
      </c>
      <c r="D16" s="134">
        <v>11.17</v>
      </c>
    </row>
    <row r="17" spans="1:4" ht="28.5" x14ac:dyDescent="0.2">
      <c r="A17" s="133" t="s">
        <v>3078</v>
      </c>
      <c r="B17" s="133" t="s">
        <v>143</v>
      </c>
      <c r="C17" s="132" t="s">
        <v>232</v>
      </c>
      <c r="D17" s="134">
        <v>22.35</v>
      </c>
    </row>
    <row r="18" spans="1:4" ht="28.5" x14ac:dyDescent="0.2">
      <c r="A18" s="133" t="s">
        <v>3077</v>
      </c>
      <c r="B18" s="133" t="s">
        <v>3076</v>
      </c>
      <c r="C18" s="132" t="s">
        <v>232</v>
      </c>
      <c r="D18" s="134">
        <v>15.96</v>
      </c>
    </row>
    <row r="19" spans="1:4" x14ac:dyDescent="0.2">
      <c r="A19" s="133" t="s">
        <v>3075</v>
      </c>
      <c r="B19" s="133" t="s">
        <v>3074</v>
      </c>
      <c r="C19" s="132" t="s">
        <v>232</v>
      </c>
      <c r="D19" s="134">
        <v>14.37</v>
      </c>
    </row>
    <row r="20" spans="1:4" ht="28.5" x14ac:dyDescent="0.2">
      <c r="A20" s="133" t="s">
        <v>3073</v>
      </c>
      <c r="B20" s="133" t="s">
        <v>3072</v>
      </c>
      <c r="C20" s="132" t="s">
        <v>232</v>
      </c>
      <c r="D20" s="134">
        <v>39.909999999999997</v>
      </c>
    </row>
    <row r="21" spans="1:4" ht="28.5" x14ac:dyDescent="0.2">
      <c r="A21" s="133" t="s">
        <v>3071</v>
      </c>
      <c r="B21" s="133" t="s">
        <v>3070</v>
      </c>
      <c r="C21" s="132" t="s">
        <v>232</v>
      </c>
      <c r="D21" s="134">
        <v>39.909999999999997</v>
      </c>
    </row>
    <row r="22" spans="1:4" ht="28.5" x14ac:dyDescent="0.2">
      <c r="A22" s="133" t="s">
        <v>3069</v>
      </c>
      <c r="B22" s="133" t="s">
        <v>3068</v>
      </c>
      <c r="C22" s="132" t="s">
        <v>232</v>
      </c>
      <c r="D22" s="134">
        <v>7.98</v>
      </c>
    </row>
    <row r="23" spans="1:4" x14ac:dyDescent="0.2">
      <c r="A23" s="133" t="s">
        <v>3067</v>
      </c>
      <c r="B23" s="133" t="s">
        <v>3066</v>
      </c>
      <c r="C23" s="132" t="s">
        <v>233</v>
      </c>
      <c r="D23" s="134">
        <v>47.89</v>
      </c>
    </row>
    <row r="24" spans="1:4" ht="28.5" x14ac:dyDescent="0.2">
      <c r="A24" s="133" t="s">
        <v>3065</v>
      </c>
      <c r="B24" s="133" t="s">
        <v>3064</v>
      </c>
      <c r="C24" s="132" t="s">
        <v>233</v>
      </c>
      <c r="D24" s="134">
        <v>224.8</v>
      </c>
    </row>
    <row r="25" spans="1:4" ht="42.75" x14ac:dyDescent="0.2">
      <c r="A25" s="133" t="s">
        <v>3063</v>
      </c>
      <c r="B25" s="133" t="s">
        <v>3062</v>
      </c>
      <c r="C25" s="132" t="s">
        <v>232</v>
      </c>
      <c r="D25" s="134">
        <v>9.58</v>
      </c>
    </row>
    <row r="26" spans="1:4" ht="57" x14ac:dyDescent="0.2">
      <c r="A26" s="133" t="s">
        <v>3061</v>
      </c>
      <c r="B26" s="133" t="s">
        <v>3060</v>
      </c>
      <c r="C26" s="132" t="s">
        <v>232</v>
      </c>
      <c r="D26" s="134">
        <v>11.17</v>
      </c>
    </row>
    <row r="27" spans="1:4" ht="28.5" x14ac:dyDescent="0.2">
      <c r="A27" s="133" t="s">
        <v>3059</v>
      </c>
      <c r="B27" s="133" t="s">
        <v>3058</v>
      </c>
      <c r="C27" s="132" t="s">
        <v>232</v>
      </c>
      <c r="D27" s="134">
        <v>12.77</v>
      </c>
    </row>
    <row r="28" spans="1:4" x14ac:dyDescent="0.2">
      <c r="A28" s="133" t="s">
        <v>3057</v>
      </c>
      <c r="B28" s="133" t="s">
        <v>3056</v>
      </c>
      <c r="C28" s="132" t="s">
        <v>232</v>
      </c>
      <c r="D28" s="134">
        <v>7.98</v>
      </c>
    </row>
    <row r="29" spans="1:4" x14ac:dyDescent="0.2">
      <c r="A29" s="133" t="s">
        <v>3055</v>
      </c>
      <c r="B29" s="133" t="s">
        <v>3054</v>
      </c>
      <c r="C29" s="132" t="s">
        <v>12</v>
      </c>
      <c r="D29" s="134">
        <v>7.98</v>
      </c>
    </row>
    <row r="30" spans="1:4" ht="28.5" x14ac:dyDescent="0.2">
      <c r="A30" s="133" t="s">
        <v>3053</v>
      </c>
      <c r="B30" s="133" t="s">
        <v>3052</v>
      </c>
      <c r="C30" s="132" t="s">
        <v>232</v>
      </c>
      <c r="D30" s="134">
        <v>10.73</v>
      </c>
    </row>
    <row r="31" spans="1:4" ht="28.5" x14ac:dyDescent="0.2">
      <c r="A31" s="133" t="s">
        <v>3051</v>
      </c>
      <c r="B31" s="133" t="s">
        <v>3050</v>
      </c>
      <c r="C31" s="132" t="s">
        <v>233</v>
      </c>
      <c r="D31" s="134">
        <v>264.43</v>
      </c>
    </row>
    <row r="32" spans="1:4" ht="28.5" x14ac:dyDescent="0.2">
      <c r="A32" s="133" t="s">
        <v>3049</v>
      </c>
      <c r="B32" s="133" t="s">
        <v>3048</v>
      </c>
      <c r="C32" s="132" t="s">
        <v>232</v>
      </c>
      <c r="D32" s="134">
        <v>9.84</v>
      </c>
    </row>
    <row r="33" spans="1:4" x14ac:dyDescent="0.2">
      <c r="A33" s="133" t="s">
        <v>3047</v>
      </c>
      <c r="B33" s="133" t="s">
        <v>3046</v>
      </c>
      <c r="C33" s="132" t="s">
        <v>39</v>
      </c>
      <c r="D33" s="134">
        <v>24.38</v>
      </c>
    </row>
    <row r="34" spans="1:4" ht="28.5" x14ac:dyDescent="0.2">
      <c r="A34" s="133" t="s">
        <v>3045</v>
      </c>
      <c r="B34" s="133" t="s">
        <v>3044</v>
      </c>
      <c r="C34" s="132" t="s">
        <v>232</v>
      </c>
      <c r="D34" s="134">
        <v>17.68</v>
      </c>
    </row>
    <row r="35" spans="1:4" x14ac:dyDescent="0.2">
      <c r="A35" s="133" t="s">
        <v>3043</v>
      </c>
      <c r="B35" s="133" t="s">
        <v>3042</v>
      </c>
      <c r="C35" s="132" t="s">
        <v>39</v>
      </c>
      <c r="D35" s="134">
        <v>16.59</v>
      </c>
    </row>
    <row r="36" spans="1:4" ht="28.5" x14ac:dyDescent="0.2">
      <c r="A36" s="133" t="s">
        <v>3041</v>
      </c>
      <c r="B36" s="133" t="s">
        <v>3040</v>
      </c>
      <c r="C36" s="132" t="s">
        <v>232</v>
      </c>
      <c r="D36" s="134">
        <v>14.05</v>
      </c>
    </row>
    <row r="37" spans="1:4" x14ac:dyDescent="0.2">
      <c r="A37" s="133" t="s">
        <v>3039</v>
      </c>
      <c r="B37" s="133" t="s">
        <v>3038</v>
      </c>
      <c r="C37" s="132" t="s">
        <v>232</v>
      </c>
      <c r="D37" s="134">
        <v>19.899999999999999</v>
      </c>
    </row>
    <row r="38" spans="1:4" x14ac:dyDescent="0.2">
      <c r="A38" s="133" t="s">
        <v>3037</v>
      </c>
      <c r="B38" s="133" t="s">
        <v>3036</v>
      </c>
      <c r="C38" s="132" t="s">
        <v>39</v>
      </c>
      <c r="D38" s="134">
        <v>19.899999999999999</v>
      </c>
    </row>
    <row r="39" spans="1:4" ht="42.75" x14ac:dyDescent="0.2">
      <c r="A39" s="133" t="s">
        <v>3035</v>
      </c>
      <c r="B39" s="133" t="s">
        <v>3034</v>
      </c>
      <c r="C39" s="132" t="s">
        <v>39</v>
      </c>
      <c r="D39" s="134">
        <v>33.17</v>
      </c>
    </row>
    <row r="40" spans="1:4" ht="28.5" x14ac:dyDescent="0.2">
      <c r="A40" s="133" t="s">
        <v>3033</v>
      </c>
      <c r="B40" s="133" t="s">
        <v>3032</v>
      </c>
      <c r="C40" s="132" t="s">
        <v>232</v>
      </c>
      <c r="D40" s="134">
        <v>5.41</v>
      </c>
    </row>
    <row r="41" spans="1:4" x14ac:dyDescent="0.2">
      <c r="A41" s="133" t="s">
        <v>3031</v>
      </c>
      <c r="B41" s="133" t="s">
        <v>3030</v>
      </c>
      <c r="C41" s="132" t="s">
        <v>39</v>
      </c>
      <c r="D41" s="134">
        <v>31.92</v>
      </c>
    </row>
    <row r="42" spans="1:4" ht="28.5" x14ac:dyDescent="0.2">
      <c r="A42" s="133" t="s">
        <v>3029</v>
      </c>
      <c r="B42" s="133" t="s">
        <v>3028</v>
      </c>
      <c r="C42" s="132" t="s">
        <v>232</v>
      </c>
      <c r="D42" s="134">
        <v>5.13</v>
      </c>
    </row>
    <row r="43" spans="1:4" ht="28.5" x14ac:dyDescent="0.2">
      <c r="A43" s="133" t="s">
        <v>3027</v>
      </c>
      <c r="B43" s="133" t="s">
        <v>3026</v>
      </c>
      <c r="C43" s="132" t="s">
        <v>232</v>
      </c>
      <c r="D43" s="134">
        <v>20.75</v>
      </c>
    </row>
    <row r="44" spans="1:4" ht="28.5" x14ac:dyDescent="0.2">
      <c r="A44" s="133" t="s">
        <v>3025</v>
      </c>
      <c r="B44" s="133" t="s">
        <v>3024</v>
      </c>
      <c r="C44" s="132" t="s">
        <v>232</v>
      </c>
      <c r="D44" s="134">
        <v>7.98</v>
      </c>
    </row>
    <row r="45" spans="1:4" ht="28.5" x14ac:dyDescent="0.2">
      <c r="A45" s="133" t="s">
        <v>3023</v>
      </c>
      <c r="B45" s="133" t="s">
        <v>3022</v>
      </c>
      <c r="C45" s="132" t="s">
        <v>232</v>
      </c>
      <c r="D45" s="134">
        <v>31.1</v>
      </c>
    </row>
    <row r="46" spans="1:4" ht="28.5" x14ac:dyDescent="0.2">
      <c r="A46" s="133" t="s">
        <v>3021</v>
      </c>
      <c r="B46" s="133" t="s">
        <v>38</v>
      </c>
      <c r="C46" s="132" t="s">
        <v>39</v>
      </c>
      <c r="D46" s="134">
        <v>8.81</v>
      </c>
    </row>
    <row r="47" spans="1:4" x14ac:dyDescent="0.2">
      <c r="A47" s="133" t="s">
        <v>3020</v>
      </c>
      <c r="B47" s="133" t="s">
        <v>152</v>
      </c>
      <c r="C47" s="132" t="s">
        <v>232</v>
      </c>
      <c r="D47" s="134">
        <v>2.81</v>
      </c>
    </row>
    <row r="48" spans="1:4" ht="28.5" x14ac:dyDescent="0.2">
      <c r="A48" s="133" t="s">
        <v>3019</v>
      </c>
      <c r="B48" s="133" t="s">
        <v>3018</v>
      </c>
      <c r="C48" s="132" t="s">
        <v>12</v>
      </c>
      <c r="D48" s="134">
        <v>11.49</v>
      </c>
    </row>
    <row r="49" spans="1:4" ht="42.75" x14ac:dyDescent="0.2">
      <c r="A49" s="133" t="s">
        <v>3017</v>
      </c>
      <c r="B49" s="133" t="s">
        <v>3016</v>
      </c>
      <c r="C49" s="132" t="s">
        <v>232</v>
      </c>
      <c r="D49" s="134">
        <v>3.02</v>
      </c>
    </row>
    <row r="50" spans="1:4" ht="42.75" x14ac:dyDescent="0.2">
      <c r="A50" s="133" t="s">
        <v>3015</v>
      </c>
      <c r="B50" s="133" t="s">
        <v>3014</v>
      </c>
      <c r="C50" s="132" t="s">
        <v>232</v>
      </c>
      <c r="D50" s="134">
        <v>23.46</v>
      </c>
    </row>
    <row r="51" spans="1:4" ht="28.5" x14ac:dyDescent="0.2">
      <c r="A51" s="133" t="s">
        <v>3013</v>
      </c>
      <c r="B51" s="133" t="s">
        <v>3012</v>
      </c>
      <c r="C51" s="132" t="s">
        <v>232</v>
      </c>
      <c r="D51" s="134">
        <v>7.77</v>
      </c>
    </row>
    <row r="52" spans="1:4" ht="28.5" x14ac:dyDescent="0.2">
      <c r="A52" s="133" t="s">
        <v>3011</v>
      </c>
      <c r="B52" s="133" t="s">
        <v>3010</v>
      </c>
      <c r="C52" s="132" t="s">
        <v>232</v>
      </c>
      <c r="D52" s="134">
        <v>19.190000000000001</v>
      </c>
    </row>
    <row r="53" spans="1:4" ht="28.5" x14ac:dyDescent="0.2">
      <c r="A53" s="133" t="s">
        <v>3009</v>
      </c>
      <c r="B53" s="133" t="s">
        <v>3008</v>
      </c>
      <c r="C53" s="132" t="s">
        <v>232</v>
      </c>
      <c r="D53" s="134">
        <v>6.11</v>
      </c>
    </row>
    <row r="54" spans="1:4" ht="28.5" x14ac:dyDescent="0.2">
      <c r="A54" s="133" t="s">
        <v>3007</v>
      </c>
      <c r="B54" s="133" t="s">
        <v>3006</v>
      </c>
      <c r="C54" s="132" t="s">
        <v>12</v>
      </c>
      <c r="D54" s="134">
        <v>1.86</v>
      </c>
    </row>
    <row r="55" spans="1:4" x14ac:dyDescent="0.2">
      <c r="A55" s="133" t="s">
        <v>3005</v>
      </c>
      <c r="B55" s="133" t="s">
        <v>3004</v>
      </c>
      <c r="C55" s="132" t="s">
        <v>232</v>
      </c>
      <c r="D55" s="134">
        <v>22.13</v>
      </c>
    </row>
    <row r="56" spans="1:4" x14ac:dyDescent="0.2">
      <c r="A56" s="133" t="s">
        <v>3003</v>
      </c>
      <c r="B56" s="133" t="s">
        <v>3002</v>
      </c>
      <c r="C56" s="132" t="s">
        <v>39</v>
      </c>
      <c r="D56" s="134">
        <v>11.88</v>
      </c>
    </row>
    <row r="57" spans="1:4" ht="28.5" x14ac:dyDescent="0.2">
      <c r="A57" s="133" t="s">
        <v>3001</v>
      </c>
      <c r="B57" s="133" t="s">
        <v>3000</v>
      </c>
      <c r="C57" s="132" t="s">
        <v>39</v>
      </c>
      <c r="D57" s="134">
        <v>18.55</v>
      </c>
    </row>
    <row r="58" spans="1:4" ht="28.5" x14ac:dyDescent="0.2">
      <c r="A58" s="133" t="s">
        <v>2999</v>
      </c>
      <c r="B58" s="133" t="s">
        <v>34</v>
      </c>
      <c r="C58" s="132" t="s">
        <v>232</v>
      </c>
      <c r="D58" s="134">
        <v>6.97</v>
      </c>
    </row>
    <row r="59" spans="1:4" x14ac:dyDescent="0.2">
      <c r="A59" s="133" t="s">
        <v>2998</v>
      </c>
      <c r="B59" s="133" t="s">
        <v>2997</v>
      </c>
      <c r="C59" s="132" t="s">
        <v>232</v>
      </c>
      <c r="D59" s="134">
        <v>11.8</v>
      </c>
    </row>
    <row r="60" spans="1:4" x14ac:dyDescent="0.2">
      <c r="A60" s="133" t="s">
        <v>2996</v>
      </c>
      <c r="B60" s="133" t="s">
        <v>2995</v>
      </c>
      <c r="C60" s="132" t="s">
        <v>12</v>
      </c>
      <c r="D60" s="134">
        <v>0.49</v>
      </c>
    </row>
    <row r="61" spans="1:4" ht="15" x14ac:dyDescent="0.2">
      <c r="A61" s="135" t="s">
        <v>2994</v>
      </c>
      <c r="B61" s="135" t="s">
        <v>2993</v>
      </c>
      <c r="C61" s="132"/>
      <c r="D61" s="134"/>
    </row>
    <row r="62" spans="1:4" ht="28.5" x14ac:dyDescent="0.2">
      <c r="A62" s="133" t="s">
        <v>2992</v>
      </c>
      <c r="B62" s="133" t="s">
        <v>2991</v>
      </c>
      <c r="C62" s="132" t="s">
        <v>232</v>
      </c>
      <c r="D62" s="134">
        <v>9.15</v>
      </c>
    </row>
    <row r="63" spans="1:4" ht="28.5" x14ac:dyDescent="0.2">
      <c r="A63" s="133" t="s">
        <v>2990</v>
      </c>
      <c r="B63" s="133" t="s">
        <v>2989</v>
      </c>
      <c r="C63" s="132" t="s">
        <v>232</v>
      </c>
      <c r="D63" s="134">
        <v>95.77</v>
      </c>
    </row>
    <row r="64" spans="1:4" ht="28.5" x14ac:dyDescent="0.2">
      <c r="A64" s="133" t="s">
        <v>2988</v>
      </c>
      <c r="B64" s="133" t="s">
        <v>2987</v>
      </c>
      <c r="C64" s="132" t="s">
        <v>232</v>
      </c>
      <c r="D64" s="134">
        <v>11.29</v>
      </c>
    </row>
    <row r="65" spans="1:4" ht="28.5" x14ac:dyDescent="0.2">
      <c r="A65" s="133" t="s">
        <v>2986</v>
      </c>
      <c r="B65" s="133" t="s">
        <v>2985</v>
      </c>
      <c r="C65" s="132" t="s">
        <v>232</v>
      </c>
      <c r="D65" s="134">
        <v>15.64</v>
      </c>
    </row>
    <row r="66" spans="1:4" ht="28.5" x14ac:dyDescent="0.2">
      <c r="A66" s="133" t="s">
        <v>2984</v>
      </c>
      <c r="B66" s="133" t="s">
        <v>2983</v>
      </c>
      <c r="C66" s="132" t="s">
        <v>232</v>
      </c>
      <c r="D66" s="134">
        <v>1.6</v>
      </c>
    </row>
    <row r="67" spans="1:4" x14ac:dyDescent="0.2">
      <c r="A67" s="133" t="s">
        <v>2982</v>
      </c>
      <c r="B67" s="133" t="s">
        <v>2981</v>
      </c>
      <c r="C67" s="132" t="s">
        <v>39</v>
      </c>
      <c r="D67" s="134">
        <v>8.81</v>
      </c>
    </row>
    <row r="68" spans="1:4" ht="28.5" x14ac:dyDescent="0.2">
      <c r="A68" s="133" t="s">
        <v>2980</v>
      </c>
      <c r="B68" s="133" t="s">
        <v>2979</v>
      </c>
      <c r="C68" s="132" t="s">
        <v>232</v>
      </c>
      <c r="D68" s="134">
        <v>7.04</v>
      </c>
    </row>
    <row r="69" spans="1:4" ht="28.5" x14ac:dyDescent="0.2">
      <c r="A69" s="133" t="s">
        <v>2978</v>
      </c>
      <c r="B69" s="133" t="s">
        <v>2977</v>
      </c>
      <c r="C69" s="132" t="s">
        <v>232</v>
      </c>
      <c r="D69" s="134">
        <v>23.46</v>
      </c>
    </row>
    <row r="70" spans="1:4" ht="28.5" x14ac:dyDescent="0.2">
      <c r="A70" s="133" t="s">
        <v>2976</v>
      </c>
      <c r="B70" s="133" t="s">
        <v>2975</v>
      </c>
      <c r="C70" s="132" t="s">
        <v>232</v>
      </c>
      <c r="D70" s="134">
        <v>23.46</v>
      </c>
    </row>
    <row r="71" spans="1:4" x14ac:dyDescent="0.2">
      <c r="A71" s="133" t="s">
        <v>2974</v>
      </c>
      <c r="B71" s="133" t="s">
        <v>2973</v>
      </c>
      <c r="C71" s="132" t="s">
        <v>12</v>
      </c>
      <c r="D71" s="134">
        <v>1.99</v>
      </c>
    </row>
    <row r="72" spans="1:4" x14ac:dyDescent="0.2">
      <c r="A72" s="133" t="s">
        <v>2972</v>
      </c>
      <c r="B72" s="133" t="s">
        <v>2971</v>
      </c>
      <c r="C72" s="132" t="s">
        <v>39</v>
      </c>
      <c r="D72" s="134">
        <v>16.45</v>
      </c>
    </row>
    <row r="73" spans="1:4" ht="42.75" x14ac:dyDescent="0.2">
      <c r="A73" s="133" t="s">
        <v>2970</v>
      </c>
      <c r="B73" s="133" t="s">
        <v>2969</v>
      </c>
      <c r="C73" s="132" t="s">
        <v>232</v>
      </c>
      <c r="D73" s="134">
        <v>8.56</v>
      </c>
    </row>
    <row r="74" spans="1:4" x14ac:dyDescent="0.2">
      <c r="A74" s="133" t="s">
        <v>2968</v>
      </c>
      <c r="B74" s="133" t="s">
        <v>2967</v>
      </c>
      <c r="C74" s="132" t="s">
        <v>12</v>
      </c>
      <c r="D74" s="134">
        <v>2.97</v>
      </c>
    </row>
    <row r="75" spans="1:4" x14ac:dyDescent="0.2">
      <c r="A75" s="133" t="s">
        <v>2966</v>
      </c>
      <c r="B75" s="133" t="s">
        <v>2965</v>
      </c>
      <c r="C75" s="132" t="s">
        <v>232</v>
      </c>
      <c r="D75" s="134">
        <v>6.69</v>
      </c>
    </row>
    <row r="76" spans="1:4" ht="15" x14ac:dyDescent="0.2">
      <c r="A76" s="135" t="s">
        <v>2964</v>
      </c>
      <c r="B76" s="135" t="s">
        <v>2963</v>
      </c>
      <c r="C76" s="132"/>
      <c r="D76" s="134"/>
    </row>
    <row r="77" spans="1:4" ht="28.5" x14ac:dyDescent="0.2">
      <c r="A77" s="133" t="s">
        <v>2962</v>
      </c>
      <c r="B77" s="133" t="s">
        <v>2961</v>
      </c>
      <c r="C77" s="132" t="s">
        <v>232</v>
      </c>
      <c r="D77" s="134">
        <v>1.0900000000000001</v>
      </c>
    </row>
    <row r="78" spans="1:4" ht="28.5" x14ac:dyDescent="0.2">
      <c r="A78" s="133" t="s">
        <v>2960</v>
      </c>
      <c r="B78" s="133" t="s">
        <v>2959</v>
      </c>
      <c r="C78" s="132" t="s">
        <v>232</v>
      </c>
      <c r="D78" s="134">
        <v>3.51</v>
      </c>
    </row>
    <row r="79" spans="1:4" ht="28.5" x14ac:dyDescent="0.2">
      <c r="A79" s="133" t="s">
        <v>2958</v>
      </c>
      <c r="B79" s="133" t="s">
        <v>2957</v>
      </c>
      <c r="C79" s="132" t="s">
        <v>39</v>
      </c>
      <c r="D79" s="134">
        <v>42.15</v>
      </c>
    </row>
    <row r="80" spans="1:4" ht="28.5" x14ac:dyDescent="0.2">
      <c r="A80" s="133" t="s">
        <v>2956</v>
      </c>
      <c r="B80" s="133" t="s">
        <v>2955</v>
      </c>
      <c r="C80" s="132" t="s">
        <v>39</v>
      </c>
      <c r="D80" s="134">
        <v>104.81</v>
      </c>
    </row>
    <row r="81" spans="1:4" ht="15" x14ac:dyDescent="0.2">
      <c r="A81" s="135" t="s">
        <v>2954</v>
      </c>
      <c r="B81" s="135" t="s">
        <v>2953</v>
      </c>
      <c r="C81" s="132"/>
      <c r="D81" s="134"/>
    </row>
    <row r="82" spans="1:4" ht="28.5" x14ac:dyDescent="0.2">
      <c r="A82" s="133" t="s">
        <v>2952</v>
      </c>
      <c r="B82" s="133" t="s">
        <v>2951</v>
      </c>
      <c r="C82" s="132" t="s">
        <v>232</v>
      </c>
      <c r="D82" s="134">
        <v>10.25</v>
      </c>
    </row>
    <row r="83" spans="1:4" ht="57" x14ac:dyDescent="0.2">
      <c r="A83" s="133" t="s">
        <v>2950</v>
      </c>
      <c r="B83" s="133" t="s">
        <v>2949</v>
      </c>
      <c r="C83" s="132" t="s">
        <v>234</v>
      </c>
      <c r="D83" s="131">
        <v>17289.2</v>
      </c>
    </row>
    <row r="84" spans="1:4" ht="15" x14ac:dyDescent="0.2">
      <c r="A84" s="135" t="s">
        <v>2948</v>
      </c>
      <c r="B84" s="135" t="s">
        <v>2947</v>
      </c>
      <c r="C84" s="132"/>
      <c r="D84" s="134"/>
    </row>
    <row r="85" spans="1:4" ht="15" x14ac:dyDescent="0.2">
      <c r="A85" s="135" t="s">
        <v>2946</v>
      </c>
      <c r="B85" s="135" t="s">
        <v>2945</v>
      </c>
      <c r="C85" s="132"/>
      <c r="D85" s="134"/>
    </row>
    <row r="86" spans="1:4" ht="28.5" x14ac:dyDescent="0.2">
      <c r="A86" s="133" t="s">
        <v>2944</v>
      </c>
      <c r="B86" s="133" t="s">
        <v>15</v>
      </c>
      <c r="C86" s="132" t="s">
        <v>232</v>
      </c>
      <c r="D86" s="134">
        <v>269.31</v>
      </c>
    </row>
    <row r="87" spans="1:4" ht="57" x14ac:dyDescent="0.2">
      <c r="A87" s="133" t="s">
        <v>2943</v>
      </c>
      <c r="B87" s="133" t="s">
        <v>132</v>
      </c>
      <c r="C87" s="132" t="s">
        <v>232</v>
      </c>
      <c r="D87" s="134">
        <v>14.88</v>
      </c>
    </row>
    <row r="88" spans="1:4" ht="114" x14ac:dyDescent="0.2">
      <c r="A88" s="133" t="s">
        <v>2942</v>
      </c>
      <c r="B88" s="133" t="s">
        <v>2941</v>
      </c>
      <c r="C88" s="132" t="s">
        <v>234</v>
      </c>
      <c r="D88" s="134">
        <v>978.33</v>
      </c>
    </row>
    <row r="89" spans="1:4" ht="42.75" x14ac:dyDescent="0.2">
      <c r="A89" s="133" t="s">
        <v>2940</v>
      </c>
      <c r="B89" s="133" t="s">
        <v>2939</v>
      </c>
      <c r="C89" s="132" t="s">
        <v>39</v>
      </c>
      <c r="D89" s="131">
        <v>1400</v>
      </c>
    </row>
    <row r="90" spans="1:4" ht="28.5" x14ac:dyDescent="0.2">
      <c r="A90" s="133" t="s">
        <v>2938</v>
      </c>
      <c r="B90" s="133" t="s">
        <v>2937</v>
      </c>
      <c r="C90" s="132" t="s">
        <v>12</v>
      </c>
      <c r="D90" s="134">
        <v>14.81</v>
      </c>
    </row>
    <row r="91" spans="1:4" ht="85.5" x14ac:dyDescent="0.2">
      <c r="A91" s="133" t="s">
        <v>2936</v>
      </c>
      <c r="B91" s="133" t="s">
        <v>2935</v>
      </c>
      <c r="C91" s="132" t="s">
        <v>232</v>
      </c>
      <c r="D91" s="134">
        <v>24.01</v>
      </c>
    </row>
    <row r="92" spans="1:4" ht="99.75" x14ac:dyDescent="0.2">
      <c r="A92" s="133" t="s">
        <v>2934</v>
      </c>
      <c r="B92" s="133" t="s">
        <v>11</v>
      </c>
      <c r="C92" s="132" t="s">
        <v>12</v>
      </c>
      <c r="D92" s="134">
        <v>207.79</v>
      </c>
    </row>
    <row r="93" spans="1:4" ht="99.75" x14ac:dyDescent="0.2">
      <c r="A93" s="133" t="s">
        <v>2933</v>
      </c>
      <c r="B93" s="133" t="s">
        <v>2932</v>
      </c>
      <c r="C93" s="132" t="s">
        <v>12</v>
      </c>
      <c r="D93" s="134">
        <v>278.45999999999998</v>
      </c>
    </row>
    <row r="94" spans="1:4" ht="114" x14ac:dyDescent="0.2">
      <c r="A94" s="133" t="s">
        <v>2931</v>
      </c>
      <c r="B94" s="133" t="s">
        <v>2930</v>
      </c>
      <c r="C94" s="132" t="s">
        <v>2921</v>
      </c>
      <c r="D94" s="131">
        <v>1050</v>
      </c>
    </row>
    <row r="95" spans="1:4" ht="99.75" x14ac:dyDescent="0.2">
      <c r="A95" s="133" t="s">
        <v>2929</v>
      </c>
      <c r="B95" s="133" t="s">
        <v>2928</v>
      </c>
      <c r="C95" s="132" t="s">
        <v>2921</v>
      </c>
      <c r="D95" s="131">
        <v>1000</v>
      </c>
    </row>
    <row r="96" spans="1:4" ht="85.5" x14ac:dyDescent="0.2">
      <c r="A96" s="133" t="s">
        <v>2927</v>
      </c>
      <c r="B96" s="133" t="s">
        <v>2926</v>
      </c>
      <c r="C96" s="132" t="s">
        <v>2921</v>
      </c>
      <c r="D96" s="134">
        <v>710</v>
      </c>
    </row>
    <row r="97" spans="1:4" ht="99.75" x14ac:dyDescent="0.2">
      <c r="A97" s="133" t="s">
        <v>2925</v>
      </c>
      <c r="B97" s="133" t="s">
        <v>2924</v>
      </c>
      <c r="C97" s="132" t="s">
        <v>2921</v>
      </c>
      <c r="D97" s="131">
        <v>1033.33</v>
      </c>
    </row>
    <row r="98" spans="1:4" ht="85.5" x14ac:dyDescent="0.2">
      <c r="A98" s="133" t="s">
        <v>2923</v>
      </c>
      <c r="B98" s="133" t="s">
        <v>2922</v>
      </c>
      <c r="C98" s="132" t="s">
        <v>2921</v>
      </c>
      <c r="D98" s="134">
        <v>710</v>
      </c>
    </row>
    <row r="99" spans="1:4" ht="60" x14ac:dyDescent="0.2">
      <c r="A99" s="135" t="s">
        <v>2920</v>
      </c>
      <c r="B99" s="135" t="s">
        <v>2919</v>
      </c>
      <c r="C99" s="132"/>
      <c r="D99" s="134"/>
    </row>
    <row r="100" spans="1:4" ht="99.75" x14ac:dyDescent="0.2">
      <c r="A100" s="133" t="s">
        <v>2918</v>
      </c>
      <c r="B100" s="133" t="s">
        <v>2917</v>
      </c>
      <c r="C100" s="132" t="s">
        <v>232</v>
      </c>
      <c r="D100" s="134">
        <v>857.38</v>
      </c>
    </row>
    <row r="101" spans="1:4" ht="85.5" x14ac:dyDescent="0.2">
      <c r="A101" s="133" t="s">
        <v>2916</v>
      </c>
      <c r="B101" s="133" t="s">
        <v>134</v>
      </c>
      <c r="C101" s="132" t="s">
        <v>232</v>
      </c>
      <c r="D101" s="134">
        <v>654.28</v>
      </c>
    </row>
    <row r="102" spans="1:4" ht="99.75" x14ac:dyDescent="0.2">
      <c r="A102" s="133" t="s">
        <v>2915</v>
      </c>
      <c r="B102" s="133" t="s">
        <v>2914</v>
      </c>
      <c r="C102" s="132" t="s">
        <v>232</v>
      </c>
      <c r="D102" s="134">
        <v>575.02</v>
      </c>
    </row>
    <row r="103" spans="1:4" ht="99.75" x14ac:dyDescent="0.2">
      <c r="A103" s="133" t="s">
        <v>2913</v>
      </c>
      <c r="B103" s="133" t="s">
        <v>2912</v>
      </c>
      <c r="C103" s="132" t="s">
        <v>232</v>
      </c>
      <c r="D103" s="134">
        <v>503.15</v>
      </c>
    </row>
    <row r="104" spans="1:4" ht="99.75" x14ac:dyDescent="0.2">
      <c r="A104" s="133" t="s">
        <v>2911</v>
      </c>
      <c r="B104" s="133" t="s">
        <v>2910</v>
      </c>
      <c r="C104" s="132" t="s">
        <v>39</v>
      </c>
      <c r="D104" s="131">
        <v>16639.689999999999</v>
      </c>
    </row>
    <row r="105" spans="1:4" ht="85.5" x14ac:dyDescent="0.2">
      <c r="A105" s="133" t="s">
        <v>2909</v>
      </c>
      <c r="B105" s="133" t="s">
        <v>2908</v>
      </c>
      <c r="C105" s="132" t="s">
        <v>39</v>
      </c>
      <c r="D105" s="131">
        <v>24839.11</v>
      </c>
    </row>
    <row r="106" spans="1:4" ht="85.5" x14ac:dyDescent="0.2">
      <c r="A106" s="133" t="s">
        <v>2907</v>
      </c>
      <c r="B106" s="133" t="s">
        <v>2906</v>
      </c>
      <c r="C106" s="132" t="s">
        <v>39</v>
      </c>
      <c r="D106" s="131">
        <v>30525.1</v>
      </c>
    </row>
    <row r="107" spans="1:4" ht="99.75" x14ac:dyDescent="0.2">
      <c r="A107" s="133" t="s">
        <v>2905</v>
      </c>
      <c r="B107" s="133" t="s">
        <v>2904</v>
      </c>
      <c r="C107" s="132" t="s">
        <v>232</v>
      </c>
      <c r="D107" s="134">
        <v>233</v>
      </c>
    </row>
    <row r="108" spans="1:4" ht="99.75" x14ac:dyDescent="0.2">
      <c r="A108" s="133" t="s">
        <v>2903</v>
      </c>
      <c r="B108" s="133" t="s">
        <v>2902</v>
      </c>
      <c r="C108" s="132" t="s">
        <v>232</v>
      </c>
      <c r="D108" s="134">
        <v>305.75</v>
      </c>
    </row>
    <row r="109" spans="1:4" ht="57" x14ac:dyDescent="0.2">
      <c r="A109" s="133" t="s">
        <v>2901</v>
      </c>
      <c r="B109" s="133" t="s">
        <v>2900</v>
      </c>
      <c r="C109" s="132" t="s">
        <v>39</v>
      </c>
      <c r="D109" s="131">
        <v>2719.43</v>
      </c>
    </row>
    <row r="110" spans="1:4" ht="57" x14ac:dyDescent="0.2">
      <c r="A110" s="133" t="s">
        <v>2899</v>
      </c>
      <c r="B110" s="133" t="s">
        <v>2898</v>
      </c>
      <c r="C110" s="132" t="s">
        <v>39</v>
      </c>
      <c r="D110" s="131">
        <v>3172.72</v>
      </c>
    </row>
    <row r="111" spans="1:4" ht="99.75" x14ac:dyDescent="0.2">
      <c r="A111" s="133" t="s">
        <v>2897</v>
      </c>
      <c r="B111" s="133" t="s">
        <v>2896</v>
      </c>
      <c r="C111" s="132" t="s">
        <v>12</v>
      </c>
      <c r="D111" s="134">
        <v>47.52</v>
      </c>
    </row>
    <row r="112" spans="1:4" ht="85.5" x14ac:dyDescent="0.2">
      <c r="A112" s="133" t="s">
        <v>2895</v>
      </c>
      <c r="B112" s="133" t="s">
        <v>2894</v>
      </c>
      <c r="C112" s="132" t="s">
        <v>12</v>
      </c>
      <c r="D112" s="134">
        <v>649.86</v>
      </c>
    </row>
    <row r="113" spans="1:4" ht="71.25" x14ac:dyDescent="0.2">
      <c r="A113" s="133" t="s">
        <v>2893</v>
      </c>
      <c r="B113" s="133" t="s">
        <v>2892</v>
      </c>
      <c r="C113" s="132" t="s">
        <v>12</v>
      </c>
      <c r="D113" s="134">
        <v>347.66</v>
      </c>
    </row>
    <row r="114" spans="1:4" ht="60" x14ac:dyDescent="0.2">
      <c r="A114" s="135" t="s">
        <v>2891</v>
      </c>
      <c r="B114" s="135" t="s">
        <v>2890</v>
      </c>
      <c r="C114" s="132"/>
      <c r="D114" s="134"/>
    </row>
    <row r="115" spans="1:4" ht="99.75" x14ac:dyDescent="0.2">
      <c r="A115" s="133" t="s">
        <v>2889</v>
      </c>
      <c r="B115" s="133" t="s">
        <v>2888</v>
      </c>
      <c r="C115" s="132" t="s">
        <v>232</v>
      </c>
      <c r="D115" s="134">
        <v>618.29999999999995</v>
      </c>
    </row>
    <row r="116" spans="1:4" ht="85.5" x14ac:dyDescent="0.2">
      <c r="A116" s="133" t="s">
        <v>2887</v>
      </c>
      <c r="B116" s="133" t="s">
        <v>2886</v>
      </c>
      <c r="C116" s="132" t="s">
        <v>232</v>
      </c>
      <c r="D116" s="134">
        <v>472.97</v>
      </c>
    </row>
    <row r="117" spans="1:4" ht="99.75" x14ac:dyDescent="0.2">
      <c r="A117" s="133" t="s">
        <v>2885</v>
      </c>
      <c r="B117" s="133" t="s">
        <v>2884</v>
      </c>
      <c r="C117" s="132" t="s">
        <v>232</v>
      </c>
      <c r="D117" s="134">
        <v>417.17</v>
      </c>
    </row>
    <row r="118" spans="1:4" ht="99.75" x14ac:dyDescent="0.2">
      <c r="A118" s="133" t="s">
        <v>2883</v>
      </c>
      <c r="B118" s="133" t="s">
        <v>2882</v>
      </c>
      <c r="C118" s="132" t="s">
        <v>232</v>
      </c>
      <c r="D118" s="134">
        <v>406.6</v>
      </c>
    </row>
    <row r="119" spans="1:4" ht="99.75" x14ac:dyDescent="0.2">
      <c r="A119" s="133" t="s">
        <v>2881</v>
      </c>
      <c r="B119" s="133" t="s">
        <v>2880</v>
      </c>
      <c r="C119" s="132" t="s">
        <v>39</v>
      </c>
      <c r="D119" s="131">
        <v>12420.96</v>
      </c>
    </row>
    <row r="120" spans="1:4" ht="85.5" x14ac:dyDescent="0.2">
      <c r="A120" s="133" t="s">
        <v>2879</v>
      </c>
      <c r="B120" s="133" t="s">
        <v>2878</v>
      </c>
      <c r="C120" s="132" t="s">
        <v>39</v>
      </c>
      <c r="D120" s="131">
        <v>18660.490000000002</v>
      </c>
    </row>
    <row r="121" spans="1:4" ht="85.5" x14ac:dyDescent="0.2">
      <c r="A121" s="133" t="s">
        <v>2877</v>
      </c>
      <c r="B121" s="133" t="s">
        <v>2876</v>
      </c>
      <c r="C121" s="132" t="s">
        <v>39</v>
      </c>
      <c r="D121" s="131">
        <v>23164.240000000002</v>
      </c>
    </row>
    <row r="122" spans="1:4" ht="99.75" x14ac:dyDescent="0.2">
      <c r="A122" s="133" t="s">
        <v>2875</v>
      </c>
      <c r="B122" s="133" t="s">
        <v>2874</v>
      </c>
      <c r="C122" s="132" t="s">
        <v>232</v>
      </c>
      <c r="D122" s="134">
        <v>154.72999999999999</v>
      </c>
    </row>
    <row r="123" spans="1:4" ht="99.75" x14ac:dyDescent="0.2">
      <c r="A123" s="133" t="s">
        <v>2873</v>
      </c>
      <c r="B123" s="133" t="s">
        <v>2872</v>
      </c>
      <c r="C123" s="132" t="s">
        <v>232</v>
      </c>
      <c r="D123" s="134">
        <v>207.29</v>
      </c>
    </row>
    <row r="124" spans="1:4" ht="57" x14ac:dyDescent="0.2">
      <c r="A124" s="133" t="s">
        <v>2871</v>
      </c>
      <c r="B124" s="133" t="s">
        <v>2870</v>
      </c>
      <c r="C124" s="132" t="s">
        <v>39</v>
      </c>
      <c r="D124" s="131">
        <v>1671.64</v>
      </c>
    </row>
    <row r="125" spans="1:4" ht="57" x14ac:dyDescent="0.2">
      <c r="A125" s="133" t="s">
        <v>2869</v>
      </c>
      <c r="B125" s="133" t="s">
        <v>2868</v>
      </c>
      <c r="C125" s="132" t="s">
        <v>39</v>
      </c>
      <c r="D125" s="131">
        <v>1930.05</v>
      </c>
    </row>
    <row r="126" spans="1:4" ht="99.75" x14ac:dyDescent="0.2">
      <c r="A126" s="133" t="s">
        <v>2867</v>
      </c>
      <c r="B126" s="133" t="s">
        <v>2866</v>
      </c>
      <c r="C126" s="132" t="s">
        <v>12</v>
      </c>
      <c r="D126" s="134">
        <v>32.03</v>
      </c>
    </row>
    <row r="127" spans="1:4" ht="15" x14ac:dyDescent="0.2">
      <c r="A127" s="135" t="s">
        <v>2865</v>
      </c>
      <c r="B127" s="135" t="s">
        <v>2864</v>
      </c>
      <c r="C127" s="132"/>
      <c r="D127" s="134"/>
    </row>
    <row r="128" spans="1:4" ht="15" x14ac:dyDescent="0.2">
      <c r="A128" s="135" t="s">
        <v>2863</v>
      </c>
      <c r="B128" s="135" t="s">
        <v>2862</v>
      </c>
      <c r="C128" s="132"/>
      <c r="D128" s="134"/>
    </row>
    <row r="129" spans="1:4" ht="42.75" x14ac:dyDescent="0.2">
      <c r="A129" s="133" t="s">
        <v>2861</v>
      </c>
      <c r="B129" s="133" t="s">
        <v>2860</v>
      </c>
      <c r="C129" s="132" t="s">
        <v>233</v>
      </c>
      <c r="D129" s="134">
        <v>45.66</v>
      </c>
    </row>
    <row r="130" spans="1:4" ht="42.75" x14ac:dyDescent="0.2">
      <c r="A130" s="133" t="s">
        <v>2859</v>
      </c>
      <c r="B130" s="133" t="s">
        <v>2858</v>
      </c>
      <c r="C130" s="132" t="s">
        <v>233</v>
      </c>
      <c r="D130" s="134">
        <v>77.28</v>
      </c>
    </row>
    <row r="131" spans="1:4" ht="28.5" x14ac:dyDescent="0.2">
      <c r="A131" s="133" t="s">
        <v>2857</v>
      </c>
      <c r="B131" s="133" t="s">
        <v>2856</v>
      </c>
      <c r="C131" s="132" t="s">
        <v>233</v>
      </c>
      <c r="D131" s="134">
        <v>11.01</v>
      </c>
    </row>
    <row r="132" spans="1:4" ht="28.5" x14ac:dyDescent="0.2">
      <c r="A132" s="133" t="s">
        <v>2855</v>
      </c>
      <c r="B132" s="133" t="s">
        <v>2854</v>
      </c>
      <c r="C132" s="132" t="s">
        <v>233</v>
      </c>
      <c r="D132" s="134">
        <v>15.39</v>
      </c>
    </row>
    <row r="133" spans="1:4" ht="28.5" x14ac:dyDescent="0.2">
      <c r="A133" s="133" t="s">
        <v>2853</v>
      </c>
      <c r="B133" s="133" t="s">
        <v>2852</v>
      </c>
      <c r="C133" s="132" t="s">
        <v>232</v>
      </c>
      <c r="D133" s="134">
        <v>23.89</v>
      </c>
    </row>
    <row r="134" spans="1:4" ht="15" x14ac:dyDescent="0.2">
      <c r="A134" s="135" t="s">
        <v>2851</v>
      </c>
      <c r="B134" s="135" t="s">
        <v>2850</v>
      </c>
      <c r="C134" s="132"/>
      <c r="D134" s="134"/>
    </row>
    <row r="135" spans="1:4" ht="28.5" x14ac:dyDescent="0.2">
      <c r="A135" s="133" t="s">
        <v>2849</v>
      </c>
      <c r="B135" s="133" t="s">
        <v>2848</v>
      </c>
      <c r="C135" s="132" t="s">
        <v>233</v>
      </c>
      <c r="D135" s="134">
        <v>49.18</v>
      </c>
    </row>
    <row r="136" spans="1:4" ht="42.75" x14ac:dyDescent="0.2">
      <c r="A136" s="133" t="s">
        <v>2847</v>
      </c>
      <c r="B136" s="133" t="s">
        <v>2846</v>
      </c>
      <c r="C136" s="132" t="s">
        <v>233</v>
      </c>
      <c r="D136" s="134">
        <v>111.17</v>
      </c>
    </row>
    <row r="137" spans="1:4" ht="28.5" x14ac:dyDescent="0.2">
      <c r="A137" s="133" t="s">
        <v>2845</v>
      </c>
      <c r="B137" s="133" t="s">
        <v>2844</v>
      </c>
      <c r="C137" s="132" t="s">
        <v>233</v>
      </c>
      <c r="D137" s="134">
        <v>171.13</v>
      </c>
    </row>
    <row r="138" spans="1:4" x14ac:dyDescent="0.2">
      <c r="A138" s="133" t="s">
        <v>2843</v>
      </c>
      <c r="B138" s="133" t="s">
        <v>2842</v>
      </c>
      <c r="C138" s="132" t="s">
        <v>233</v>
      </c>
      <c r="D138" s="134">
        <v>160.35</v>
      </c>
    </row>
    <row r="139" spans="1:4" ht="71.25" x14ac:dyDescent="0.2">
      <c r="A139" s="133" t="s">
        <v>2841</v>
      </c>
      <c r="B139" s="133" t="s">
        <v>2840</v>
      </c>
      <c r="C139" s="132" t="s">
        <v>233</v>
      </c>
      <c r="D139" s="134">
        <v>146.93</v>
      </c>
    </row>
    <row r="140" spans="1:4" ht="57" x14ac:dyDescent="0.2">
      <c r="A140" s="133" t="s">
        <v>2839</v>
      </c>
      <c r="B140" s="133" t="s">
        <v>2838</v>
      </c>
      <c r="C140" s="132" t="s">
        <v>233</v>
      </c>
      <c r="D140" s="134">
        <v>147.38</v>
      </c>
    </row>
    <row r="141" spans="1:4" ht="42.75" x14ac:dyDescent="0.2">
      <c r="A141" s="133" t="s">
        <v>2837</v>
      </c>
      <c r="B141" s="133" t="s">
        <v>2836</v>
      </c>
      <c r="C141" s="132" t="s">
        <v>233</v>
      </c>
      <c r="D141" s="134">
        <v>126.49</v>
      </c>
    </row>
    <row r="142" spans="1:4" ht="42.75" x14ac:dyDescent="0.2">
      <c r="A142" s="133" t="s">
        <v>2835</v>
      </c>
      <c r="B142" s="133" t="s">
        <v>2834</v>
      </c>
      <c r="C142" s="132" t="s">
        <v>233</v>
      </c>
      <c r="D142" s="134">
        <v>24.74</v>
      </c>
    </row>
    <row r="143" spans="1:4" ht="28.5" x14ac:dyDescent="0.2">
      <c r="A143" s="133" t="s">
        <v>2833</v>
      </c>
      <c r="B143" s="133" t="s">
        <v>2832</v>
      </c>
      <c r="C143" s="132" t="s">
        <v>233</v>
      </c>
      <c r="D143" s="134">
        <v>6.32</v>
      </c>
    </row>
    <row r="144" spans="1:4" ht="15" x14ac:dyDescent="0.2">
      <c r="A144" s="135" t="s">
        <v>2831</v>
      </c>
      <c r="B144" s="135" t="s">
        <v>2830</v>
      </c>
      <c r="C144" s="132"/>
      <c r="D144" s="134"/>
    </row>
    <row r="145" spans="1:4" ht="99.75" x14ac:dyDescent="0.2">
      <c r="A145" s="133" t="s">
        <v>2829</v>
      </c>
      <c r="B145" s="133" t="s">
        <v>206</v>
      </c>
      <c r="C145" s="132" t="s">
        <v>233</v>
      </c>
      <c r="D145" s="134">
        <v>60.85</v>
      </c>
    </row>
    <row r="146" spans="1:4" ht="71.25" x14ac:dyDescent="0.2">
      <c r="A146" s="133" t="s">
        <v>2828</v>
      </c>
      <c r="B146" s="133" t="s">
        <v>2827</v>
      </c>
      <c r="C146" s="132" t="s">
        <v>39</v>
      </c>
      <c r="D146" s="134">
        <v>21.08</v>
      </c>
    </row>
    <row r="147" spans="1:4" ht="71.25" x14ac:dyDescent="0.2">
      <c r="A147" s="133" t="s">
        <v>2826</v>
      </c>
      <c r="B147" s="133" t="s">
        <v>2825</v>
      </c>
      <c r="C147" s="132" t="s">
        <v>39</v>
      </c>
      <c r="D147" s="134">
        <v>14.05</v>
      </c>
    </row>
    <row r="148" spans="1:4" ht="15" x14ac:dyDescent="0.2">
      <c r="A148" s="135" t="s">
        <v>2824</v>
      </c>
      <c r="B148" s="135" t="s">
        <v>2823</v>
      </c>
      <c r="C148" s="132"/>
      <c r="D148" s="134"/>
    </row>
    <row r="149" spans="1:4" ht="15" x14ac:dyDescent="0.2">
      <c r="A149" s="135" t="s">
        <v>2822</v>
      </c>
      <c r="B149" s="135" t="s">
        <v>2821</v>
      </c>
      <c r="C149" s="132"/>
      <c r="D149" s="134"/>
    </row>
    <row r="150" spans="1:4" ht="42.75" x14ac:dyDescent="0.2">
      <c r="A150" s="133" t="s">
        <v>2820</v>
      </c>
      <c r="B150" s="133" t="s">
        <v>2819</v>
      </c>
      <c r="C150" s="132" t="s">
        <v>233</v>
      </c>
      <c r="D150" s="134">
        <v>533.37</v>
      </c>
    </row>
    <row r="151" spans="1:4" ht="85.5" x14ac:dyDescent="0.2">
      <c r="A151" s="133" t="s">
        <v>2818</v>
      </c>
      <c r="B151" s="133" t="s">
        <v>2817</v>
      </c>
      <c r="C151" s="132" t="s">
        <v>232</v>
      </c>
      <c r="D151" s="134">
        <v>73.25</v>
      </c>
    </row>
    <row r="152" spans="1:4" ht="57" x14ac:dyDescent="0.2">
      <c r="A152" s="133" t="s">
        <v>2816</v>
      </c>
      <c r="B152" s="133" t="s">
        <v>2791</v>
      </c>
      <c r="C152" s="132" t="s">
        <v>233</v>
      </c>
      <c r="D152" s="134">
        <v>608.59</v>
      </c>
    </row>
    <row r="153" spans="1:4" ht="71.25" x14ac:dyDescent="0.2">
      <c r="A153" s="133" t="s">
        <v>2815</v>
      </c>
      <c r="B153" s="133" t="s">
        <v>2814</v>
      </c>
      <c r="C153" s="132" t="s">
        <v>233</v>
      </c>
      <c r="D153" s="134">
        <v>535.66999999999996</v>
      </c>
    </row>
    <row r="154" spans="1:4" ht="42.75" x14ac:dyDescent="0.2">
      <c r="A154" s="133" t="s">
        <v>2813</v>
      </c>
      <c r="B154" s="133" t="s">
        <v>2789</v>
      </c>
      <c r="C154" s="132" t="s">
        <v>233</v>
      </c>
      <c r="D154" s="134">
        <v>553.91999999999996</v>
      </c>
    </row>
    <row r="155" spans="1:4" ht="42.75" x14ac:dyDescent="0.2">
      <c r="A155" s="133" t="s">
        <v>2812</v>
      </c>
      <c r="B155" s="133" t="s">
        <v>2787</v>
      </c>
      <c r="C155" s="132" t="s">
        <v>233</v>
      </c>
      <c r="D155" s="134">
        <v>571.69000000000005</v>
      </c>
    </row>
    <row r="156" spans="1:4" ht="42.75" x14ac:dyDescent="0.2">
      <c r="A156" s="133" t="s">
        <v>2811</v>
      </c>
      <c r="B156" s="133" t="s">
        <v>2785</v>
      </c>
      <c r="C156" s="132" t="s">
        <v>233</v>
      </c>
      <c r="D156" s="134">
        <v>591.13</v>
      </c>
    </row>
    <row r="157" spans="1:4" ht="71.25" x14ac:dyDescent="0.2">
      <c r="A157" s="133" t="s">
        <v>2810</v>
      </c>
      <c r="B157" s="133" t="s">
        <v>2809</v>
      </c>
      <c r="C157" s="132" t="s">
        <v>232</v>
      </c>
      <c r="D157" s="134">
        <v>88.63</v>
      </c>
    </row>
    <row r="158" spans="1:4" ht="71.25" x14ac:dyDescent="0.2">
      <c r="A158" s="133" t="s">
        <v>2808</v>
      </c>
      <c r="B158" s="133" t="s">
        <v>2807</v>
      </c>
      <c r="C158" s="132" t="s">
        <v>233</v>
      </c>
      <c r="D158" s="134">
        <v>498.44</v>
      </c>
    </row>
    <row r="159" spans="1:4" ht="71.25" x14ac:dyDescent="0.2">
      <c r="A159" s="133" t="s">
        <v>2806</v>
      </c>
      <c r="B159" s="133" t="s">
        <v>2805</v>
      </c>
      <c r="C159" s="132" t="s">
        <v>233</v>
      </c>
      <c r="D159" s="134">
        <v>518.74</v>
      </c>
    </row>
    <row r="160" spans="1:4" ht="57" x14ac:dyDescent="0.2">
      <c r="A160" s="133" t="s">
        <v>2804</v>
      </c>
      <c r="B160" s="133" t="s">
        <v>2783</v>
      </c>
      <c r="C160" s="132" t="s">
        <v>47</v>
      </c>
      <c r="D160" s="134">
        <v>11.81</v>
      </c>
    </row>
    <row r="161" spans="1:4" ht="57" x14ac:dyDescent="0.2">
      <c r="A161" s="133" t="s">
        <v>2803</v>
      </c>
      <c r="B161" s="133" t="s">
        <v>2802</v>
      </c>
      <c r="C161" s="132" t="s">
        <v>47</v>
      </c>
      <c r="D161" s="134">
        <v>12.02</v>
      </c>
    </row>
    <row r="162" spans="1:4" ht="57" x14ac:dyDescent="0.2">
      <c r="A162" s="133" t="s">
        <v>2801</v>
      </c>
      <c r="B162" s="133" t="s">
        <v>2773</v>
      </c>
      <c r="C162" s="132" t="s">
        <v>47</v>
      </c>
      <c r="D162" s="134">
        <v>13.59</v>
      </c>
    </row>
    <row r="163" spans="1:4" ht="71.25" x14ac:dyDescent="0.2">
      <c r="A163" s="133" t="s">
        <v>2800</v>
      </c>
      <c r="B163" s="133" t="s">
        <v>2799</v>
      </c>
      <c r="C163" s="132" t="s">
        <v>232</v>
      </c>
      <c r="D163" s="134">
        <v>127.4</v>
      </c>
    </row>
    <row r="164" spans="1:4" ht="71.25" x14ac:dyDescent="0.2">
      <c r="A164" s="133" t="s">
        <v>2798</v>
      </c>
      <c r="B164" s="133" t="s">
        <v>2797</v>
      </c>
      <c r="C164" s="132" t="s">
        <v>232</v>
      </c>
      <c r="D164" s="134">
        <v>90.46</v>
      </c>
    </row>
    <row r="165" spans="1:4" ht="71.25" x14ac:dyDescent="0.2">
      <c r="A165" s="133" t="s">
        <v>2796</v>
      </c>
      <c r="B165" s="133" t="s">
        <v>2795</v>
      </c>
      <c r="C165" s="132" t="s">
        <v>233</v>
      </c>
      <c r="D165" s="134">
        <v>539.04</v>
      </c>
    </row>
    <row r="166" spans="1:4" ht="15" x14ac:dyDescent="0.2">
      <c r="A166" s="135" t="s">
        <v>2794</v>
      </c>
      <c r="B166" s="135" t="s">
        <v>2793</v>
      </c>
      <c r="C166" s="132"/>
      <c r="D166" s="134"/>
    </row>
    <row r="167" spans="1:4" ht="57" x14ac:dyDescent="0.2">
      <c r="A167" s="133" t="s">
        <v>2792</v>
      </c>
      <c r="B167" s="133" t="s">
        <v>2791</v>
      </c>
      <c r="C167" s="132" t="s">
        <v>233</v>
      </c>
      <c r="D167" s="134">
        <v>698.33</v>
      </c>
    </row>
    <row r="168" spans="1:4" ht="42.75" x14ac:dyDescent="0.2">
      <c r="A168" s="133" t="s">
        <v>2790</v>
      </c>
      <c r="B168" s="133" t="s">
        <v>2789</v>
      </c>
      <c r="C168" s="132" t="s">
        <v>233</v>
      </c>
      <c r="D168" s="134">
        <v>643.66</v>
      </c>
    </row>
    <row r="169" spans="1:4" ht="42.75" x14ac:dyDescent="0.2">
      <c r="A169" s="133" t="s">
        <v>2788</v>
      </c>
      <c r="B169" s="133" t="s">
        <v>2787</v>
      </c>
      <c r="C169" s="132" t="s">
        <v>233</v>
      </c>
      <c r="D169" s="134">
        <v>661.43</v>
      </c>
    </row>
    <row r="170" spans="1:4" ht="42.75" x14ac:dyDescent="0.2">
      <c r="A170" s="133" t="s">
        <v>2786</v>
      </c>
      <c r="B170" s="133" t="s">
        <v>2785</v>
      </c>
      <c r="C170" s="132" t="s">
        <v>233</v>
      </c>
      <c r="D170" s="134">
        <v>680.87</v>
      </c>
    </row>
    <row r="171" spans="1:4" ht="57" x14ac:dyDescent="0.2">
      <c r="A171" s="133" t="s">
        <v>2784</v>
      </c>
      <c r="B171" s="133" t="s">
        <v>2783</v>
      </c>
      <c r="C171" s="132" t="s">
        <v>47</v>
      </c>
      <c r="D171" s="134">
        <v>11.81</v>
      </c>
    </row>
    <row r="172" spans="1:4" ht="71.25" x14ac:dyDescent="0.2">
      <c r="A172" s="133" t="s">
        <v>2782</v>
      </c>
      <c r="B172" s="133" t="s">
        <v>2781</v>
      </c>
      <c r="C172" s="132" t="s">
        <v>233</v>
      </c>
      <c r="D172" s="134">
        <v>436.58</v>
      </c>
    </row>
    <row r="173" spans="1:4" ht="71.25" x14ac:dyDescent="0.2">
      <c r="A173" s="133" t="s">
        <v>2780</v>
      </c>
      <c r="B173" s="133" t="s">
        <v>2779</v>
      </c>
      <c r="C173" s="132" t="s">
        <v>233</v>
      </c>
      <c r="D173" s="134">
        <v>458.04</v>
      </c>
    </row>
    <row r="174" spans="1:4" ht="71.25" x14ac:dyDescent="0.2">
      <c r="A174" s="133" t="s">
        <v>2778</v>
      </c>
      <c r="B174" s="133" t="s">
        <v>2777</v>
      </c>
      <c r="C174" s="132" t="s">
        <v>233</v>
      </c>
      <c r="D174" s="134">
        <v>479.51</v>
      </c>
    </row>
    <row r="175" spans="1:4" ht="57" x14ac:dyDescent="0.2">
      <c r="A175" s="133" t="s">
        <v>2776</v>
      </c>
      <c r="B175" s="133" t="s">
        <v>2775</v>
      </c>
      <c r="C175" s="132" t="s">
        <v>47</v>
      </c>
      <c r="D175" s="134">
        <v>12.02</v>
      </c>
    </row>
    <row r="176" spans="1:4" ht="57" x14ac:dyDescent="0.2">
      <c r="A176" s="133" t="s">
        <v>2774</v>
      </c>
      <c r="B176" s="133" t="s">
        <v>2773</v>
      </c>
      <c r="C176" s="132" t="s">
        <v>47</v>
      </c>
      <c r="D176" s="134">
        <v>13.59</v>
      </c>
    </row>
    <row r="177" spans="1:4" ht="99.75" x14ac:dyDescent="0.2">
      <c r="A177" s="133" t="s">
        <v>2772</v>
      </c>
      <c r="B177" s="133" t="s">
        <v>2771</v>
      </c>
      <c r="C177" s="132" t="s">
        <v>232</v>
      </c>
      <c r="D177" s="134">
        <v>104.2</v>
      </c>
    </row>
    <row r="178" spans="1:4" ht="99.75" x14ac:dyDescent="0.2">
      <c r="A178" s="133" t="s">
        <v>2770</v>
      </c>
      <c r="B178" s="133" t="s">
        <v>2769</v>
      </c>
      <c r="C178" s="132" t="s">
        <v>232</v>
      </c>
      <c r="D178" s="134">
        <v>124.84</v>
      </c>
    </row>
    <row r="179" spans="1:4" ht="15" x14ac:dyDescent="0.2">
      <c r="A179" s="135" t="s">
        <v>2768</v>
      </c>
      <c r="B179" s="135" t="s">
        <v>2767</v>
      </c>
      <c r="C179" s="132"/>
      <c r="D179" s="134"/>
    </row>
    <row r="180" spans="1:4" ht="42.75" x14ac:dyDescent="0.2">
      <c r="A180" s="133" t="s">
        <v>2766</v>
      </c>
      <c r="B180" s="133" t="s">
        <v>2765</v>
      </c>
      <c r="C180" s="132" t="s">
        <v>232</v>
      </c>
      <c r="D180" s="134">
        <v>121.16</v>
      </c>
    </row>
    <row r="181" spans="1:4" ht="15" x14ac:dyDescent="0.2">
      <c r="A181" s="135" t="s">
        <v>2764</v>
      </c>
      <c r="B181" s="135" t="s">
        <v>2763</v>
      </c>
      <c r="C181" s="132"/>
      <c r="D181" s="134"/>
    </row>
    <row r="182" spans="1:4" ht="57" x14ac:dyDescent="0.2">
      <c r="A182" s="133" t="s">
        <v>2762</v>
      </c>
      <c r="B182" s="133" t="s">
        <v>2761</v>
      </c>
      <c r="C182" s="132" t="s">
        <v>232</v>
      </c>
      <c r="D182" s="134">
        <v>112.31</v>
      </c>
    </row>
    <row r="183" spans="1:4" ht="57" x14ac:dyDescent="0.2">
      <c r="A183" s="133" t="s">
        <v>2760</v>
      </c>
      <c r="B183" s="133" t="s">
        <v>2759</v>
      </c>
      <c r="C183" s="132" t="s">
        <v>232</v>
      </c>
      <c r="D183" s="134">
        <v>124.24</v>
      </c>
    </row>
    <row r="184" spans="1:4" ht="15" x14ac:dyDescent="0.2">
      <c r="A184" s="135" t="s">
        <v>2758</v>
      </c>
      <c r="B184" s="135" t="s">
        <v>67</v>
      </c>
      <c r="C184" s="132"/>
      <c r="D184" s="134"/>
    </row>
    <row r="185" spans="1:4" ht="71.25" x14ac:dyDescent="0.2">
      <c r="A185" s="133" t="s">
        <v>2757</v>
      </c>
      <c r="B185" s="133" t="s">
        <v>2756</v>
      </c>
      <c r="C185" s="132" t="s">
        <v>12</v>
      </c>
      <c r="D185" s="134">
        <v>73.78</v>
      </c>
    </row>
    <row r="186" spans="1:4" ht="15" x14ac:dyDescent="0.2">
      <c r="A186" s="135" t="s">
        <v>2755</v>
      </c>
      <c r="B186" s="135" t="s">
        <v>2754</v>
      </c>
      <c r="C186" s="132"/>
      <c r="D186" s="134"/>
    </row>
    <row r="187" spans="1:4" ht="28.5" x14ac:dyDescent="0.2">
      <c r="A187" s="133" t="s">
        <v>2753</v>
      </c>
      <c r="B187" s="133" t="s">
        <v>2752</v>
      </c>
      <c r="C187" s="132" t="s">
        <v>233</v>
      </c>
      <c r="D187" s="131">
        <v>2379.89</v>
      </c>
    </row>
    <row r="188" spans="1:4" ht="57" x14ac:dyDescent="0.2">
      <c r="A188" s="133" t="s">
        <v>2751</v>
      </c>
      <c r="B188" s="133" t="s">
        <v>2750</v>
      </c>
      <c r="C188" s="132" t="s">
        <v>232</v>
      </c>
      <c r="D188" s="134">
        <v>118.99</v>
      </c>
    </row>
    <row r="189" spans="1:4" ht="42.75" x14ac:dyDescent="0.2">
      <c r="A189" s="133" t="s">
        <v>2749</v>
      </c>
      <c r="B189" s="133" t="s">
        <v>2748</v>
      </c>
      <c r="C189" s="132" t="s">
        <v>232</v>
      </c>
      <c r="D189" s="134">
        <v>70.25</v>
      </c>
    </row>
    <row r="190" spans="1:4" ht="71.25" x14ac:dyDescent="0.2">
      <c r="A190" s="133" t="s">
        <v>2747</v>
      </c>
      <c r="B190" s="133" t="s">
        <v>2746</v>
      </c>
      <c r="C190" s="132" t="s">
        <v>232</v>
      </c>
      <c r="D190" s="134">
        <v>21.08</v>
      </c>
    </row>
    <row r="191" spans="1:4" ht="42.75" x14ac:dyDescent="0.2">
      <c r="A191" s="133" t="s">
        <v>2745</v>
      </c>
      <c r="B191" s="133" t="s">
        <v>2744</v>
      </c>
      <c r="C191" s="132" t="s">
        <v>232</v>
      </c>
      <c r="D191" s="134">
        <v>64.33</v>
      </c>
    </row>
    <row r="192" spans="1:4" x14ac:dyDescent="0.2">
      <c r="A192" s="133" t="s">
        <v>2743</v>
      </c>
      <c r="B192" s="133" t="s">
        <v>2742</v>
      </c>
      <c r="C192" s="132" t="s">
        <v>47</v>
      </c>
      <c r="D192" s="134">
        <v>4.2300000000000004</v>
      </c>
    </row>
    <row r="193" spans="1:4" ht="57" x14ac:dyDescent="0.2">
      <c r="A193" s="133" t="s">
        <v>2741</v>
      </c>
      <c r="B193" s="133" t="s">
        <v>2740</v>
      </c>
      <c r="C193" s="132" t="s">
        <v>232</v>
      </c>
      <c r="D193" s="134">
        <v>373.44</v>
      </c>
    </row>
    <row r="194" spans="1:4" ht="42.75" x14ac:dyDescent="0.2">
      <c r="A194" s="133" t="s">
        <v>2739</v>
      </c>
      <c r="B194" s="133" t="s">
        <v>2738</v>
      </c>
      <c r="C194" s="132" t="s">
        <v>233</v>
      </c>
      <c r="D194" s="131">
        <v>6881.68</v>
      </c>
    </row>
    <row r="195" spans="1:4" ht="28.5" x14ac:dyDescent="0.2">
      <c r="A195" s="133" t="s">
        <v>2737</v>
      </c>
      <c r="B195" s="133" t="s">
        <v>2736</v>
      </c>
      <c r="C195" s="132" t="s">
        <v>232</v>
      </c>
      <c r="D195" s="134">
        <v>71.290000000000006</v>
      </c>
    </row>
    <row r="196" spans="1:4" ht="42.75" x14ac:dyDescent="0.2">
      <c r="A196" s="133" t="s">
        <v>2735</v>
      </c>
      <c r="B196" s="133" t="s">
        <v>2734</v>
      </c>
      <c r="C196" s="132" t="s">
        <v>232</v>
      </c>
      <c r="D196" s="134">
        <v>13.87</v>
      </c>
    </row>
    <row r="197" spans="1:4" ht="71.25" x14ac:dyDescent="0.2">
      <c r="A197" s="133" t="s">
        <v>2733</v>
      </c>
      <c r="B197" s="133" t="s">
        <v>2732</v>
      </c>
      <c r="C197" s="132" t="s">
        <v>233</v>
      </c>
      <c r="D197" s="131">
        <v>2816.21</v>
      </c>
    </row>
    <row r="198" spans="1:4" ht="57" x14ac:dyDescent="0.2">
      <c r="A198" s="133" t="s">
        <v>2731</v>
      </c>
      <c r="B198" s="133" t="s">
        <v>2730</v>
      </c>
      <c r="C198" s="132" t="s">
        <v>232</v>
      </c>
      <c r="D198" s="134">
        <v>88.28</v>
      </c>
    </row>
    <row r="199" spans="1:4" ht="90" x14ac:dyDescent="0.2">
      <c r="A199" s="135" t="s">
        <v>2729</v>
      </c>
      <c r="B199" s="135" t="s">
        <v>2728</v>
      </c>
      <c r="C199" s="132"/>
      <c r="D199" s="134"/>
    </row>
    <row r="200" spans="1:4" ht="114" x14ac:dyDescent="0.2">
      <c r="A200" s="133" t="s">
        <v>2727</v>
      </c>
      <c r="B200" s="133" t="s">
        <v>2726</v>
      </c>
      <c r="C200" s="132" t="s">
        <v>12</v>
      </c>
      <c r="D200" s="134">
        <v>582.07000000000005</v>
      </c>
    </row>
    <row r="201" spans="1:4" ht="114" x14ac:dyDescent="0.2">
      <c r="A201" s="133" t="s">
        <v>2725</v>
      </c>
      <c r="B201" s="133" t="s">
        <v>2724</v>
      </c>
      <c r="C201" s="132" t="s">
        <v>12</v>
      </c>
      <c r="D201" s="134">
        <v>922.94</v>
      </c>
    </row>
    <row r="202" spans="1:4" ht="114" x14ac:dyDescent="0.2">
      <c r="A202" s="133" t="s">
        <v>2723</v>
      </c>
      <c r="B202" s="133" t="s">
        <v>2722</v>
      </c>
      <c r="C202" s="132" t="s">
        <v>12</v>
      </c>
      <c r="D202" s="131">
        <v>1305.6400000000001</v>
      </c>
    </row>
    <row r="203" spans="1:4" ht="114" x14ac:dyDescent="0.2">
      <c r="A203" s="133" t="s">
        <v>2721</v>
      </c>
      <c r="B203" s="133" t="s">
        <v>2720</v>
      </c>
      <c r="C203" s="132" t="s">
        <v>12</v>
      </c>
      <c r="D203" s="131">
        <v>1713.18</v>
      </c>
    </row>
    <row r="204" spans="1:4" ht="15" x14ac:dyDescent="0.2">
      <c r="A204" s="135" t="s">
        <v>2719</v>
      </c>
      <c r="B204" s="135" t="s">
        <v>2718</v>
      </c>
      <c r="C204" s="132"/>
      <c r="D204" s="134"/>
    </row>
    <row r="205" spans="1:4" ht="15" x14ac:dyDescent="0.2">
      <c r="A205" s="135" t="s">
        <v>2717</v>
      </c>
      <c r="B205" s="135" t="s">
        <v>2716</v>
      </c>
      <c r="C205" s="132"/>
      <c r="D205" s="134"/>
    </row>
    <row r="206" spans="1:4" ht="71.25" x14ac:dyDescent="0.2">
      <c r="A206" s="133" t="s">
        <v>2715</v>
      </c>
      <c r="B206" s="133" t="s">
        <v>2714</v>
      </c>
      <c r="C206" s="132" t="s">
        <v>232</v>
      </c>
      <c r="D206" s="134">
        <v>128.51</v>
      </c>
    </row>
    <row r="207" spans="1:4" ht="42.75" x14ac:dyDescent="0.2">
      <c r="A207" s="133" t="s">
        <v>2713</v>
      </c>
      <c r="B207" s="133" t="s">
        <v>2712</v>
      </c>
      <c r="C207" s="132" t="s">
        <v>233</v>
      </c>
      <c r="D207" s="134">
        <v>447.32</v>
      </c>
    </row>
    <row r="208" spans="1:4" ht="85.5" x14ac:dyDescent="0.2">
      <c r="A208" s="133" t="s">
        <v>2711</v>
      </c>
      <c r="B208" s="133" t="s">
        <v>2710</v>
      </c>
      <c r="C208" s="132" t="s">
        <v>232</v>
      </c>
      <c r="D208" s="134">
        <v>158.33000000000001</v>
      </c>
    </row>
    <row r="209" spans="1:4" ht="15" x14ac:dyDescent="0.2">
      <c r="A209" s="135" t="s">
        <v>2709</v>
      </c>
      <c r="B209" s="135" t="s">
        <v>2708</v>
      </c>
      <c r="C209" s="132"/>
      <c r="D209" s="134"/>
    </row>
    <row r="210" spans="1:4" ht="85.5" x14ac:dyDescent="0.2">
      <c r="A210" s="133" t="s">
        <v>2707</v>
      </c>
      <c r="B210" s="133" t="s">
        <v>2706</v>
      </c>
      <c r="C210" s="132" t="s">
        <v>232</v>
      </c>
      <c r="D210" s="134">
        <v>118.22</v>
      </c>
    </row>
    <row r="211" spans="1:4" ht="57" x14ac:dyDescent="0.2">
      <c r="A211" s="133" t="s">
        <v>2705</v>
      </c>
      <c r="B211" s="133" t="s">
        <v>2704</v>
      </c>
      <c r="C211" s="132" t="s">
        <v>39</v>
      </c>
      <c r="D211" s="134">
        <v>390.67</v>
      </c>
    </row>
    <row r="212" spans="1:4" ht="57" x14ac:dyDescent="0.2">
      <c r="A212" s="133" t="s">
        <v>2703</v>
      </c>
      <c r="B212" s="133" t="s">
        <v>2702</v>
      </c>
      <c r="C212" s="132" t="s">
        <v>232</v>
      </c>
      <c r="D212" s="134">
        <v>413.07</v>
      </c>
    </row>
    <row r="213" spans="1:4" ht="42.75" x14ac:dyDescent="0.2">
      <c r="A213" s="133" t="s">
        <v>2701</v>
      </c>
      <c r="B213" s="133" t="s">
        <v>2700</v>
      </c>
      <c r="C213" s="132" t="s">
        <v>232</v>
      </c>
      <c r="D213" s="134">
        <v>412.18</v>
      </c>
    </row>
    <row r="214" spans="1:4" ht="71.25" x14ac:dyDescent="0.2">
      <c r="A214" s="133" t="s">
        <v>2699</v>
      </c>
      <c r="B214" s="133" t="s">
        <v>2698</v>
      </c>
      <c r="C214" s="132" t="s">
        <v>232</v>
      </c>
      <c r="D214" s="134">
        <v>117.3</v>
      </c>
    </row>
    <row r="215" spans="1:4" ht="15" x14ac:dyDescent="0.2">
      <c r="A215" s="135" t="s">
        <v>2697</v>
      </c>
      <c r="B215" s="135" t="s">
        <v>2696</v>
      </c>
      <c r="C215" s="132"/>
      <c r="D215" s="134"/>
    </row>
    <row r="216" spans="1:4" ht="42.75" x14ac:dyDescent="0.2">
      <c r="A216" s="133" t="s">
        <v>2695</v>
      </c>
      <c r="B216" s="133" t="s">
        <v>2694</v>
      </c>
      <c r="C216" s="132" t="s">
        <v>12</v>
      </c>
      <c r="D216" s="134">
        <v>8.9700000000000006</v>
      </c>
    </row>
    <row r="217" spans="1:4" ht="42.75" x14ac:dyDescent="0.2">
      <c r="A217" s="133" t="s">
        <v>2693</v>
      </c>
      <c r="B217" s="133" t="s">
        <v>2692</v>
      </c>
      <c r="C217" s="132" t="s">
        <v>12</v>
      </c>
      <c r="D217" s="134">
        <v>81.41</v>
      </c>
    </row>
    <row r="218" spans="1:4" ht="15" x14ac:dyDescent="0.2">
      <c r="A218" s="135" t="s">
        <v>2691</v>
      </c>
      <c r="B218" s="135" t="s">
        <v>2690</v>
      </c>
      <c r="C218" s="132"/>
      <c r="D218" s="134"/>
    </row>
    <row r="219" spans="1:4" ht="85.5" x14ac:dyDescent="0.2">
      <c r="A219" s="133" t="s">
        <v>2689</v>
      </c>
      <c r="B219" s="133" t="s">
        <v>2688</v>
      </c>
      <c r="C219" s="132" t="s">
        <v>232</v>
      </c>
      <c r="D219" s="134">
        <v>103.44</v>
      </c>
    </row>
    <row r="220" spans="1:4" ht="85.5" x14ac:dyDescent="0.2">
      <c r="A220" s="133" t="s">
        <v>2687</v>
      </c>
      <c r="B220" s="133" t="s">
        <v>2686</v>
      </c>
      <c r="C220" s="132" t="s">
        <v>232</v>
      </c>
      <c r="D220" s="134">
        <v>193.66</v>
      </c>
    </row>
    <row r="221" spans="1:4" ht="85.5" x14ac:dyDescent="0.2">
      <c r="A221" s="133" t="s">
        <v>2685</v>
      </c>
      <c r="B221" s="133" t="s">
        <v>2684</v>
      </c>
      <c r="C221" s="132" t="s">
        <v>232</v>
      </c>
      <c r="D221" s="134">
        <v>72.599999999999994</v>
      </c>
    </row>
    <row r="222" spans="1:4" ht="45" x14ac:dyDescent="0.2">
      <c r="A222" s="135" t="s">
        <v>2683</v>
      </c>
      <c r="B222" s="135" t="s">
        <v>2682</v>
      </c>
      <c r="C222" s="132"/>
      <c r="D222" s="134"/>
    </row>
    <row r="223" spans="1:4" ht="85.5" x14ac:dyDescent="0.2">
      <c r="A223" s="133" t="s">
        <v>2681</v>
      </c>
      <c r="B223" s="133" t="s">
        <v>2680</v>
      </c>
      <c r="C223" s="132" t="s">
        <v>232</v>
      </c>
      <c r="D223" s="134">
        <v>54.14</v>
      </c>
    </row>
    <row r="224" spans="1:4" ht="85.5" x14ac:dyDescent="0.2">
      <c r="A224" s="133" t="s">
        <v>2679</v>
      </c>
      <c r="B224" s="133" t="s">
        <v>2678</v>
      </c>
      <c r="C224" s="132" t="s">
        <v>232</v>
      </c>
      <c r="D224" s="134">
        <v>66.92</v>
      </c>
    </row>
    <row r="225" spans="1:4" ht="85.5" x14ac:dyDescent="0.2">
      <c r="A225" s="133" t="s">
        <v>2677</v>
      </c>
      <c r="B225" s="133" t="s">
        <v>2676</v>
      </c>
      <c r="C225" s="132" t="s">
        <v>232</v>
      </c>
      <c r="D225" s="134">
        <v>79.94</v>
      </c>
    </row>
    <row r="226" spans="1:4" ht="114" x14ac:dyDescent="0.2">
      <c r="A226" s="133" t="s">
        <v>2675</v>
      </c>
      <c r="B226" s="133" t="s">
        <v>2674</v>
      </c>
      <c r="C226" s="132" t="s">
        <v>232</v>
      </c>
      <c r="D226" s="134">
        <v>70.83</v>
      </c>
    </row>
    <row r="227" spans="1:4" ht="99.75" x14ac:dyDescent="0.2">
      <c r="A227" s="133" t="s">
        <v>2673</v>
      </c>
      <c r="B227" s="133" t="s">
        <v>2672</v>
      </c>
      <c r="C227" s="132" t="s">
        <v>232</v>
      </c>
      <c r="D227" s="134">
        <v>59.08</v>
      </c>
    </row>
    <row r="228" spans="1:4" ht="114" x14ac:dyDescent="0.2">
      <c r="A228" s="133" t="s">
        <v>2671</v>
      </c>
      <c r="B228" s="133" t="s">
        <v>2670</v>
      </c>
      <c r="C228" s="132" t="s">
        <v>232</v>
      </c>
      <c r="D228" s="134">
        <v>124.74</v>
      </c>
    </row>
    <row r="229" spans="1:4" ht="99.75" x14ac:dyDescent="0.2">
      <c r="A229" s="133" t="s">
        <v>2669</v>
      </c>
      <c r="B229" s="133" t="s">
        <v>2668</v>
      </c>
      <c r="C229" s="132" t="s">
        <v>232</v>
      </c>
      <c r="D229" s="134">
        <v>102.65</v>
      </c>
    </row>
    <row r="230" spans="1:4" ht="15" x14ac:dyDescent="0.2">
      <c r="A230" s="135" t="s">
        <v>2667</v>
      </c>
      <c r="B230" s="135" t="s">
        <v>2666</v>
      </c>
      <c r="C230" s="132"/>
      <c r="D230" s="134"/>
    </row>
    <row r="231" spans="1:4" ht="15" x14ac:dyDescent="0.2">
      <c r="A231" s="135" t="s">
        <v>2665</v>
      </c>
      <c r="B231" s="135" t="s">
        <v>2664</v>
      </c>
      <c r="C231" s="132"/>
      <c r="D231" s="134"/>
    </row>
    <row r="232" spans="1:4" ht="71.25" x14ac:dyDescent="0.2">
      <c r="A232" s="133" t="s">
        <v>2663</v>
      </c>
      <c r="B232" s="133" t="s">
        <v>2662</v>
      </c>
      <c r="C232" s="132" t="s">
        <v>39</v>
      </c>
      <c r="D232" s="134">
        <v>350.94</v>
      </c>
    </row>
    <row r="233" spans="1:4" ht="71.25" x14ac:dyDescent="0.2">
      <c r="A233" s="133" t="s">
        <v>2661</v>
      </c>
      <c r="B233" s="133" t="s">
        <v>2660</v>
      </c>
      <c r="C233" s="132" t="s">
        <v>39</v>
      </c>
      <c r="D233" s="134">
        <v>350.94</v>
      </c>
    </row>
    <row r="234" spans="1:4" ht="71.25" x14ac:dyDescent="0.2">
      <c r="A234" s="133" t="s">
        <v>2659</v>
      </c>
      <c r="B234" s="133" t="s">
        <v>2658</v>
      </c>
      <c r="C234" s="132" t="s">
        <v>39</v>
      </c>
      <c r="D234" s="134">
        <v>350.94</v>
      </c>
    </row>
    <row r="235" spans="1:4" ht="42.75" x14ac:dyDescent="0.2">
      <c r="A235" s="133" t="s">
        <v>2657</v>
      </c>
      <c r="B235" s="133" t="s">
        <v>2656</v>
      </c>
      <c r="C235" s="132" t="s">
        <v>12</v>
      </c>
      <c r="D235" s="134">
        <v>16.600000000000001</v>
      </c>
    </row>
    <row r="236" spans="1:4" ht="71.25" x14ac:dyDescent="0.2">
      <c r="A236" s="133" t="s">
        <v>2655</v>
      </c>
      <c r="B236" s="133" t="s">
        <v>2654</v>
      </c>
      <c r="C236" s="132" t="s">
        <v>39</v>
      </c>
      <c r="D236" s="134">
        <v>350.94</v>
      </c>
    </row>
    <row r="237" spans="1:4" ht="57" x14ac:dyDescent="0.2">
      <c r="A237" s="133" t="s">
        <v>2653</v>
      </c>
      <c r="B237" s="133" t="s">
        <v>2652</v>
      </c>
      <c r="C237" s="132" t="s">
        <v>12</v>
      </c>
      <c r="D237" s="134">
        <v>84.28</v>
      </c>
    </row>
    <row r="238" spans="1:4" ht="42.75" x14ac:dyDescent="0.2">
      <c r="A238" s="133" t="s">
        <v>2651</v>
      </c>
      <c r="B238" s="133" t="s">
        <v>2650</v>
      </c>
      <c r="C238" s="132" t="s">
        <v>12</v>
      </c>
      <c r="D238" s="134">
        <v>63.11</v>
      </c>
    </row>
    <row r="239" spans="1:4" ht="42.75" x14ac:dyDescent="0.2">
      <c r="A239" s="133" t="s">
        <v>2649</v>
      </c>
      <c r="B239" s="133" t="s">
        <v>2648</v>
      </c>
      <c r="C239" s="132" t="s">
        <v>12</v>
      </c>
      <c r="D239" s="134">
        <v>22.33</v>
      </c>
    </row>
    <row r="240" spans="1:4" ht="15" x14ac:dyDescent="0.2">
      <c r="A240" s="135" t="s">
        <v>2647</v>
      </c>
      <c r="B240" s="135" t="s">
        <v>2646</v>
      </c>
      <c r="C240" s="132"/>
      <c r="D240" s="134"/>
    </row>
    <row r="241" spans="1:4" ht="42.75" x14ac:dyDescent="0.2">
      <c r="A241" s="133" t="s">
        <v>2645</v>
      </c>
      <c r="B241" s="133" t="s">
        <v>2644</v>
      </c>
      <c r="C241" s="132" t="s">
        <v>39</v>
      </c>
      <c r="D241" s="134">
        <v>9.52</v>
      </c>
    </row>
    <row r="242" spans="1:4" ht="42.75" x14ac:dyDescent="0.2">
      <c r="A242" s="133" t="s">
        <v>2643</v>
      </c>
      <c r="B242" s="133" t="s">
        <v>2642</v>
      </c>
      <c r="C242" s="132" t="s">
        <v>39</v>
      </c>
      <c r="D242" s="134">
        <v>100.02</v>
      </c>
    </row>
    <row r="243" spans="1:4" ht="57" x14ac:dyDescent="0.2">
      <c r="A243" s="133" t="s">
        <v>2641</v>
      </c>
      <c r="B243" s="133" t="s">
        <v>2640</v>
      </c>
      <c r="C243" s="132" t="s">
        <v>39</v>
      </c>
      <c r="D243" s="134">
        <v>254.11</v>
      </c>
    </row>
    <row r="244" spans="1:4" ht="28.5" x14ac:dyDescent="0.2">
      <c r="A244" s="133" t="s">
        <v>2639</v>
      </c>
      <c r="B244" s="133" t="s">
        <v>2638</v>
      </c>
      <c r="C244" s="132" t="s">
        <v>39</v>
      </c>
      <c r="D244" s="134">
        <v>68.14</v>
      </c>
    </row>
    <row r="245" spans="1:4" ht="42.75" x14ac:dyDescent="0.2">
      <c r="A245" s="133" t="s">
        <v>2637</v>
      </c>
      <c r="B245" s="133" t="s">
        <v>2636</v>
      </c>
      <c r="C245" s="132" t="s">
        <v>39</v>
      </c>
      <c r="D245" s="134">
        <v>177.32</v>
      </c>
    </row>
    <row r="246" spans="1:4" ht="42.75" x14ac:dyDescent="0.2">
      <c r="A246" s="133" t="s">
        <v>2635</v>
      </c>
      <c r="B246" s="133" t="s">
        <v>2634</v>
      </c>
      <c r="C246" s="132" t="s">
        <v>39</v>
      </c>
      <c r="D246" s="134">
        <v>102.69</v>
      </c>
    </row>
    <row r="247" spans="1:4" ht="42.75" x14ac:dyDescent="0.2">
      <c r="A247" s="133" t="s">
        <v>2633</v>
      </c>
      <c r="B247" s="133" t="s">
        <v>2632</v>
      </c>
      <c r="C247" s="132" t="s">
        <v>39</v>
      </c>
      <c r="D247" s="134">
        <v>89.37</v>
      </c>
    </row>
    <row r="248" spans="1:4" ht="42.75" x14ac:dyDescent="0.2">
      <c r="A248" s="133" t="s">
        <v>2631</v>
      </c>
      <c r="B248" s="133" t="s">
        <v>2630</v>
      </c>
      <c r="C248" s="132" t="s">
        <v>39</v>
      </c>
      <c r="D248" s="134">
        <v>58.06</v>
      </c>
    </row>
    <row r="249" spans="1:4" ht="105" x14ac:dyDescent="0.2">
      <c r="A249" s="135" t="s">
        <v>2629</v>
      </c>
      <c r="B249" s="135" t="s">
        <v>2628</v>
      </c>
      <c r="C249" s="132"/>
      <c r="D249" s="134"/>
    </row>
    <row r="250" spans="1:4" ht="114" x14ac:dyDescent="0.2">
      <c r="A250" s="133" t="s">
        <v>2627</v>
      </c>
      <c r="B250" s="133" t="s">
        <v>2626</v>
      </c>
      <c r="C250" s="132" t="s">
        <v>39</v>
      </c>
      <c r="D250" s="134">
        <v>888.25</v>
      </c>
    </row>
    <row r="251" spans="1:4" ht="114" x14ac:dyDescent="0.2">
      <c r="A251" s="133" t="s">
        <v>2625</v>
      </c>
      <c r="B251" s="133" t="s">
        <v>2624</v>
      </c>
      <c r="C251" s="132" t="s">
        <v>39</v>
      </c>
      <c r="D251" s="134">
        <v>896.17</v>
      </c>
    </row>
    <row r="252" spans="1:4" ht="114" x14ac:dyDescent="0.2">
      <c r="A252" s="133" t="s">
        <v>2623</v>
      </c>
      <c r="B252" s="133" t="s">
        <v>2622</v>
      </c>
      <c r="C252" s="132" t="s">
        <v>39</v>
      </c>
      <c r="D252" s="134">
        <v>904.42</v>
      </c>
    </row>
    <row r="253" spans="1:4" ht="114" x14ac:dyDescent="0.2">
      <c r="A253" s="133" t="s">
        <v>2621</v>
      </c>
      <c r="B253" s="133" t="s">
        <v>2620</v>
      </c>
      <c r="C253" s="132" t="s">
        <v>39</v>
      </c>
      <c r="D253" s="134">
        <v>942.22</v>
      </c>
    </row>
    <row r="254" spans="1:4" ht="90" x14ac:dyDescent="0.2">
      <c r="A254" s="135" t="s">
        <v>2619</v>
      </c>
      <c r="B254" s="135" t="s">
        <v>2618</v>
      </c>
      <c r="C254" s="132"/>
      <c r="D254" s="134"/>
    </row>
    <row r="255" spans="1:4" ht="114" x14ac:dyDescent="0.2">
      <c r="A255" s="133" t="s">
        <v>2617</v>
      </c>
      <c r="B255" s="133" t="s">
        <v>2616</v>
      </c>
      <c r="C255" s="132" t="s">
        <v>39</v>
      </c>
      <c r="D255" s="134">
        <v>762.6</v>
      </c>
    </row>
    <row r="256" spans="1:4" ht="114" x14ac:dyDescent="0.2">
      <c r="A256" s="133" t="s">
        <v>2615</v>
      </c>
      <c r="B256" s="133" t="s">
        <v>2614</v>
      </c>
      <c r="C256" s="132" t="s">
        <v>39</v>
      </c>
      <c r="D256" s="134">
        <v>789.25</v>
      </c>
    </row>
    <row r="257" spans="1:4" ht="114" x14ac:dyDescent="0.2">
      <c r="A257" s="133" t="s">
        <v>2613</v>
      </c>
      <c r="B257" s="133" t="s">
        <v>2612</v>
      </c>
      <c r="C257" s="132" t="s">
        <v>39</v>
      </c>
      <c r="D257" s="134">
        <v>762.6</v>
      </c>
    </row>
    <row r="258" spans="1:4" ht="114" x14ac:dyDescent="0.2">
      <c r="A258" s="133" t="s">
        <v>2611</v>
      </c>
      <c r="B258" s="133" t="s">
        <v>2610</v>
      </c>
      <c r="C258" s="132" t="s">
        <v>39</v>
      </c>
      <c r="D258" s="134">
        <v>789.25</v>
      </c>
    </row>
    <row r="259" spans="1:4" ht="60" x14ac:dyDescent="0.2">
      <c r="A259" s="135" t="s">
        <v>2609</v>
      </c>
      <c r="B259" s="135" t="s">
        <v>2608</v>
      </c>
      <c r="C259" s="132"/>
      <c r="D259" s="134"/>
    </row>
    <row r="260" spans="1:4" ht="57" x14ac:dyDescent="0.2">
      <c r="A260" s="133" t="s">
        <v>2607</v>
      </c>
      <c r="B260" s="133" t="s">
        <v>2606</v>
      </c>
      <c r="C260" s="132" t="s">
        <v>39</v>
      </c>
      <c r="D260" s="134">
        <v>943.07</v>
      </c>
    </row>
    <row r="261" spans="1:4" ht="57" x14ac:dyDescent="0.2">
      <c r="A261" s="133" t="s">
        <v>2605</v>
      </c>
      <c r="B261" s="133" t="s">
        <v>2604</v>
      </c>
      <c r="C261" s="132" t="s">
        <v>39</v>
      </c>
      <c r="D261" s="131">
        <v>1068.5</v>
      </c>
    </row>
    <row r="262" spans="1:4" ht="57" x14ac:dyDescent="0.2">
      <c r="A262" s="133" t="s">
        <v>2603</v>
      </c>
      <c r="B262" s="133" t="s">
        <v>2602</v>
      </c>
      <c r="C262" s="132" t="s">
        <v>39</v>
      </c>
      <c r="D262" s="131">
        <v>1160.4000000000001</v>
      </c>
    </row>
    <row r="263" spans="1:4" ht="120" x14ac:dyDescent="0.2">
      <c r="A263" s="135" t="s">
        <v>2601</v>
      </c>
      <c r="B263" s="135" t="s">
        <v>2600</v>
      </c>
      <c r="C263" s="132"/>
      <c r="D263" s="134"/>
    </row>
    <row r="264" spans="1:4" ht="114" x14ac:dyDescent="0.2">
      <c r="A264" s="133" t="s">
        <v>2599</v>
      </c>
      <c r="B264" s="133" t="s">
        <v>2598</v>
      </c>
      <c r="C264" s="132" t="s">
        <v>39</v>
      </c>
      <c r="D264" s="131">
        <v>1237.92</v>
      </c>
    </row>
    <row r="265" spans="1:4" ht="114" x14ac:dyDescent="0.2">
      <c r="A265" s="133" t="s">
        <v>2597</v>
      </c>
      <c r="B265" s="133" t="s">
        <v>2596</v>
      </c>
      <c r="C265" s="132" t="s">
        <v>39</v>
      </c>
      <c r="D265" s="131">
        <v>1295.17</v>
      </c>
    </row>
    <row r="266" spans="1:4" ht="114" x14ac:dyDescent="0.2">
      <c r="A266" s="133" t="s">
        <v>2595</v>
      </c>
      <c r="B266" s="133" t="s">
        <v>2594</v>
      </c>
      <c r="C266" s="132" t="s">
        <v>39</v>
      </c>
      <c r="D266" s="131">
        <v>1365.84</v>
      </c>
    </row>
    <row r="267" spans="1:4" ht="15" x14ac:dyDescent="0.2">
      <c r="A267" s="135" t="s">
        <v>2593</v>
      </c>
      <c r="B267" s="135" t="s">
        <v>2064</v>
      </c>
      <c r="C267" s="132"/>
      <c r="D267" s="134"/>
    </row>
    <row r="268" spans="1:4" ht="28.5" x14ac:dyDescent="0.2">
      <c r="A268" s="133" t="s">
        <v>2592</v>
      </c>
      <c r="B268" s="133" t="s">
        <v>2591</v>
      </c>
      <c r="C268" s="132" t="s">
        <v>39</v>
      </c>
      <c r="D268" s="134">
        <v>76.5</v>
      </c>
    </row>
    <row r="269" spans="1:4" ht="42.75" x14ac:dyDescent="0.2">
      <c r="A269" s="133" t="s">
        <v>2590</v>
      </c>
      <c r="B269" s="133" t="s">
        <v>2589</v>
      </c>
      <c r="C269" s="132" t="s">
        <v>39</v>
      </c>
      <c r="D269" s="134">
        <v>230.59</v>
      </c>
    </row>
    <row r="270" spans="1:4" ht="28.5" x14ac:dyDescent="0.2">
      <c r="A270" s="133" t="s">
        <v>2588</v>
      </c>
      <c r="B270" s="133" t="s">
        <v>2587</v>
      </c>
      <c r="C270" s="132" t="s">
        <v>39</v>
      </c>
      <c r="D270" s="134">
        <v>153.80000000000001</v>
      </c>
    </row>
    <row r="271" spans="1:4" ht="42.75" x14ac:dyDescent="0.2">
      <c r="A271" s="133" t="s">
        <v>2586</v>
      </c>
      <c r="B271" s="133" t="s">
        <v>2585</v>
      </c>
      <c r="C271" s="132" t="s">
        <v>39</v>
      </c>
      <c r="D271" s="134">
        <v>66.55</v>
      </c>
    </row>
    <row r="272" spans="1:4" ht="28.5" x14ac:dyDescent="0.2">
      <c r="A272" s="133" t="s">
        <v>2584</v>
      </c>
      <c r="B272" s="133" t="s">
        <v>2583</v>
      </c>
      <c r="C272" s="132" t="s">
        <v>39</v>
      </c>
      <c r="D272" s="134">
        <v>56.45</v>
      </c>
    </row>
    <row r="273" spans="1:4" ht="28.5" x14ac:dyDescent="0.2">
      <c r="A273" s="133" t="s">
        <v>2582</v>
      </c>
      <c r="B273" s="133" t="s">
        <v>2581</v>
      </c>
      <c r="C273" s="132" t="s">
        <v>39</v>
      </c>
      <c r="D273" s="134">
        <v>8.32</v>
      </c>
    </row>
    <row r="274" spans="1:4" x14ac:dyDescent="0.2">
      <c r="A274" s="133" t="s">
        <v>2580</v>
      </c>
      <c r="B274" s="133" t="s">
        <v>2579</v>
      </c>
      <c r="C274" s="132" t="s">
        <v>39</v>
      </c>
      <c r="D274" s="134">
        <v>53.22</v>
      </c>
    </row>
    <row r="275" spans="1:4" ht="42.75" x14ac:dyDescent="0.2">
      <c r="A275" s="133" t="s">
        <v>2578</v>
      </c>
      <c r="B275" s="133" t="s">
        <v>2577</v>
      </c>
      <c r="C275" s="132" t="s">
        <v>39</v>
      </c>
      <c r="D275" s="134">
        <v>60.67</v>
      </c>
    </row>
    <row r="276" spans="1:4" ht="28.5" x14ac:dyDescent="0.2">
      <c r="A276" s="133" t="s">
        <v>2576</v>
      </c>
      <c r="B276" s="133" t="s">
        <v>2575</v>
      </c>
      <c r="C276" s="132" t="s">
        <v>12</v>
      </c>
      <c r="D276" s="134">
        <v>2.59</v>
      </c>
    </row>
    <row r="277" spans="1:4" ht="28.5" x14ac:dyDescent="0.2">
      <c r="A277" s="133" t="s">
        <v>2574</v>
      </c>
      <c r="B277" s="133" t="s">
        <v>2573</v>
      </c>
      <c r="C277" s="132" t="s">
        <v>12</v>
      </c>
      <c r="D277" s="134">
        <v>12.47</v>
      </c>
    </row>
    <row r="278" spans="1:4" ht="90" x14ac:dyDescent="0.2">
      <c r="A278" s="135" t="s">
        <v>2572</v>
      </c>
      <c r="B278" s="135" t="s">
        <v>2571</v>
      </c>
      <c r="C278" s="132"/>
      <c r="D278" s="134"/>
    </row>
    <row r="279" spans="1:4" ht="114" x14ac:dyDescent="0.2">
      <c r="A279" s="133" t="s">
        <v>2570</v>
      </c>
      <c r="B279" s="133" t="s">
        <v>2569</v>
      </c>
      <c r="C279" s="132" t="s">
        <v>39</v>
      </c>
      <c r="D279" s="134">
        <v>632.44000000000005</v>
      </c>
    </row>
    <row r="280" spans="1:4" ht="114" x14ac:dyDescent="0.2">
      <c r="A280" s="133" t="s">
        <v>2568</v>
      </c>
      <c r="B280" s="133" t="s">
        <v>2567</v>
      </c>
      <c r="C280" s="132" t="s">
        <v>39</v>
      </c>
      <c r="D280" s="134">
        <v>659.09</v>
      </c>
    </row>
    <row r="281" spans="1:4" ht="90" x14ac:dyDescent="0.2">
      <c r="A281" s="135" t="s">
        <v>2566</v>
      </c>
      <c r="B281" s="135" t="s">
        <v>2565</v>
      </c>
      <c r="C281" s="132"/>
      <c r="D281" s="134"/>
    </row>
    <row r="282" spans="1:4" ht="99.75" x14ac:dyDescent="0.2">
      <c r="A282" s="133" t="s">
        <v>2564</v>
      </c>
      <c r="B282" s="133" t="s">
        <v>2563</v>
      </c>
      <c r="C282" s="132" t="s">
        <v>39</v>
      </c>
      <c r="D282" s="131">
        <v>1332.65</v>
      </c>
    </row>
    <row r="283" spans="1:4" ht="99.75" x14ac:dyDescent="0.2">
      <c r="A283" s="133" t="s">
        <v>2562</v>
      </c>
      <c r="B283" s="133" t="s">
        <v>2561</v>
      </c>
      <c r="C283" s="132" t="s">
        <v>39</v>
      </c>
      <c r="D283" s="131">
        <v>1410.29</v>
      </c>
    </row>
    <row r="284" spans="1:4" ht="99.75" x14ac:dyDescent="0.2">
      <c r="A284" s="133" t="s">
        <v>2560</v>
      </c>
      <c r="B284" s="133" t="s">
        <v>2559</v>
      </c>
      <c r="C284" s="132" t="s">
        <v>39</v>
      </c>
      <c r="D284" s="131">
        <v>1524.32</v>
      </c>
    </row>
    <row r="285" spans="1:4" ht="99.75" x14ac:dyDescent="0.2">
      <c r="A285" s="133" t="s">
        <v>2558</v>
      </c>
      <c r="B285" s="133" t="s">
        <v>2557</v>
      </c>
      <c r="C285" s="132" t="s">
        <v>39</v>
      </c>
      <c r="D285" s="131">
        <v>1585.62</v>
      </c>
    </row>
    <row r="286" spans="1:4" ht="114" x14ac:dyDescent="0.2">
      <c r="A286" s="133" t="s">
        <v>2556</v>
      </c>
      <c r="B286" s="133" t="s">
        <v>2555</v>
      </c>
      <c r="C286" s="132" t="s">
        <v>39</v>
      </c>
      <c r="D286" s="131">
        <v>2719.51</v>
      </c>
    </row>
    <row r="287" spans="1:4" ht="15" x14ac:dyDescent="0.2">
      <c r="A287" s="135" t="s">
        <v>2554</v>
      </c>
      <c r="B287" s="135" t="s">
        <v>2553</v>
      </c>
      <c r="C287" s="132"/>
      <c r="D287" s="134"/>
    </row>
    <row r="288" spans="1:4" ht="15" x14ac:dyDescent="0.2">
      <c r="A288" s="135" t="s">
        <v>2552</v>
      </c>
      <c r="B288" s="135" t="s">
        <v>2551</v>
      </c>
      <c r="C288" s="132"/>
      <c r="D288" s="134"/>
    </row>
    <row r="289" spans="1:4" ht="71.25" x14ac:dyDescent="0.2">
      <c r="A289" s="133" t="s">
        <v>2550</v>
      </c>
      <c r="B289" s="133" t="s">
        <v>2549</v>
      </c>
      <c r="C289" s="132" t="s">
        <v>232</v>
      </c>
      <c r="D289" s="134">
        <v>738.51</v>
      </c>
    </row>
    <row r="290" spans="1:4" ht="57" x14ac:dyDescent="0.2">
      <c r="A290" s="133" t="s">
        <v>2548</v>
      </c>
      <c r="B290" s="133" t="s">
        <v>2547</v>
      </c>
      <c r="C290" s="132" t="s">
        <v>232</v>
      </c>
      <c r="D290" s="134">
        <v>139.02000000000001</v>
      </c>
    </row>
    <row r="291" spans="1:4" ht="28.5" x14ac:dyDescent="0.2">
      <c r="A291" s="133" t="s">
        <v>2546</v>
      </c>
      <c r="B291" s="133" t="s">
        <v>2545</v>
      </c>
      <c r="C291" s="132" t="s">
        <v>232</v>
      </c>
      <c r="D291" s="134">
        <v>693.02</v>
      </c>
    </row>
    <row r="292" spans="1:4" ht="28.5" x14ac:dyDescent="0.2">
      <c r="A292" s="133" t="s">
        <v>2544</v>
      </c>
      <c r="B292" s="133" t="s">
        <v>2543</v>
      </c>
      <c r="C292" s="132" t="s">
        <v>232</v>
      </c>
      <c r="D292" s="134">
        <v>406.57</v>
      </c>
    </row>
    <row r="293" spans="1:4" ht="28.5" x14ac:dyDescent="0.2">
      <c r="A293" s="133" t="s">
        <v>2542</v>
      </c>
      <c r="B293" s="133" t="s">
        <v>2541</v>
      </c>
      <c r="C293" s="132" t="s">
        <v>232</v>
      </c>
      <c r="D293" s="134">
        <v>859.13</v>
      </c>
    </row>
    <row r="294" spans="1:4" ht="42.75" x14ac:dyDescent="0.2">
      <c r="A294" s="133" t="s">
        <v>2540</v>
      </c>
      <c r="B294" s="133" t="s">
        <v>2539</v>
      </c>
      <c r="C294" s="132" t="s">
        <v>232</v>
      </c>
      <c r="D294" s="131">
        <v>1011.44</v>
      </c>
    </row>
    <row r="295" spans="1:4" ht="15" x14ac:dyDescent="0.2">
      <c r="A295" s="135" t="s">
        <v>2538</v>
      </c>
      <c r="B295" s="135" t="s">
        <v>2537</v>
      </c>
      <c r="C295" s="132"/>
      <c r="D295" s="134"/>
    </row>
    <row r="296" spans="1:4" ht="71.25" x14ac:dyDescent="0.2">
      <c r="A296" s="133" t="s">
        <v>2536</v>
      </c>
      <c r="B296" s="133" t="s">
        <v>2535</v>
      </c>
      <c r="C296" s="132" t="s">
        <v>232</v>
      </c>
      <c r="D296" s="134">
        <v>574.26</v>
      </c>
    </row>
    <row r="297" spans="1:4" ht="57" x14ac:dyDescent="0.2">
      <c r="A297" s="133" t="s">
        <v>2534</v>
      </c>
      <c r="B297" s="133" t="s">
        <v>2533</v>
      </c>
      <c r="C297" s="132" t="s">
        <v>232</v>
      </c>
      <c r="D297" s="134">
        <v>672.6</v>
      </c>
    </row>
    <row r="298" spans="1:4" ht="71.25" x14ac:dyDescent="0.2">
      <c r="A298" s="133" t="s">
        <v>2532</v>
      </c>
      <c r="B298" s="133" t="s">
        <v>2531</v>
      </c>
      <c r="C298" s="132" t="s">
        <v>232</v>
      </c>
      <c r="D298" s="134">
        <v>479.56</v>
      </c>
    </row>
    <row r="299" spans="1:4" ht="57" x14ac:dyDescent="0.2">
      <c r="A299" s="133" t="s">
        <v>2530</v>
      </c>
      <c r="B299" s="133" t="s">
        <v>2529</v>
      </c>
      <c r="C299" s="132" t="s">
        <v>232</v>
      </c>
      <c r="D299" s="131">
        <v>1047.17</v>
      </c>
    </row>
    <row r="300" spans="1:4" ht="57" x14ac:dyDescent="0.2">
      <c r="A300" s="133" t="s">
        <v>2528</v>
      </c>
      <c r="B300" s="133" t="s">
        <v>2527</v>
      </c>
      <c r="C300" s="132" t="s">
        <v>232</v>
      </c>
      <c r="D300" s="134">
        <v>311.95</v>
      </c>
    </row>
    <row r="301" spans="1:4" ht="15" x14ac:dyDescent="0.2">
      <c r="A301" s="135" t="s">
        <v>2526</v>
      </c>
      <c r="B301" s="135" t="s">
        <v>2064</v>
      </c>
      <c r="C301" s="132"/>
      <c r="D301" s="134"/>
    </row>
    <row r="302" spans="1:4" ht="28.5" x14ac:dyDescent="0.2">
      <c r="A302" s="133" t="s">
        <v>2525</v>
      </c>
      <c r="B302" s="133" t="s">
        <v>2524</v>
      </c>
      <c r="C302" s="132" t="s">
        <v>232</v>
      </c>
      <c r="D302" s="134">
        <v>21.08</v>
      </c>
    </row>
    <row r="303" spans="1:4" ht="15" x14ac:dyDescent="0.2">
      <c r="A303" s="135" t="s">
        <v>2523</v>
      </c>
      <c r="B303" s="135" t="s">
        <v>2522</v>
      </c>
      <c r="C303" s="132"/>
      <c r="D303" s="134"/>
    </row>
    <row r="304" spans="1:4" ht="15" x14ac:dyDescent="0.2">
      <c r="A304" s="135" t="s">
        <v>2521</v>
      </c>
      <c r="B304" s="135" t="s">
        <v>2520</v>
      </c>
      <c r="C304" s="132"/>
      <c r="D304" s="134"/>
    </row>
    <row r="305" spans="1:4" ht="28.5" x14ac:dyDescent="0.2">
      <c r="A305" s="133" t="s">
        <v>2519</v>
      </c>
      <c r="B305" s="133" t="s">
        <v>2518</v>
      </c>
      <c r="C305" s="132" t="s">
        <v>232</v>
      </c>
      <c r="D305" s="134">
        <v>284.5</v>
      </c>
    </row>
    <row r="306" spans="1:4" ht="28.5" x14ac:dyDescent="0.2">
      <c r="A306" s="133" t="s">
        <v>2517</v>
      </c>
      <c r="B306" s="133" t="s">
        <v>2516</v>
      </c>
      <c r="C306" s="132" t="s">
        <v>232</v>
      </c>
      <c r="D306" s="134">
        <v>321</v>
      </c>
    </row>
    <row r="307" spans="1:4" x14ac:dyDescent="0.2">
      <c r="A307" s="133" t="s">
        <v>2515</v>
      </c>
      <c r="B307" s="133" t="s">
        <v>2514</v>
      </c>
      <c r="C307" s="132" t="s">
        <v>232</v>
      </c>
      <c r="D307" s="131">
        <v>1084.5</v>
      </c>
    </row>
    <row r="308" spans="1:4" ht="15" x14ac:dyDescent="0.2">
      <c r="A308" s="135" t="s">
        <v>2513</v>
      </c>
      <c r="B308" s="135" t="s">
        <v>2512</v>
      </c>
      <c r="C308" s="132"/>
      <c r="D308" s="134"/>
    </row>
    <row r="309" spans="1:4" ht="57" x14ac:dyDescent="0.2">
      <c r="A309" s="133" t="s">
        <v>2511</v>
      </c>
      <c r="B309" s="133" t="s">
        <v>2510</v>
      </c>
      <c r="C309" s="132" t="s">
        <v>232</v>
      </c>
      <c r="D309" s="134">
        <v>667.41</v>
      </c>
    </row>
    <row r="310" spans="1:4" ht="71.25" x14ac:dyDescent="0.2">
      <c r="A310" s="133" t="s">
        <v>2509</v>
      </c>
      <c r="B310" s="133" t="s">
        <v>2508</v>
      </c>
      <c r="C310" s="132" t="s">
        <v>232</v>
      </c>
      <c r="D310" s="134">
        <v>855.52</v>
      </c>
    </row>
    <row r="311" spans="1:4" ht="71.25" x14ac:dyDescent="0.2">
      <c r="A311" s="133" t="s">
        <v>2507</v>
      </c>
      <c r="B311" s="133" t="s">
        <v>2506</v>
      </c>
      <c r="C311" s="132" t="s">
        <v>232</v>
      </c>
      <c r="D311" s="134">
        <v>676.36</v>
      </c>
    </row>
    <row r="312" spans="1:4" ht="15" x14ac:dyDescent="0.2">
      <c r="A312" s="135" t="s">
        <v>2505</v>
      </c>
      <c r="B312" s="135" t="s">
        <v>2504</v>
      </c>
      <c r="C312" s="132"/>
      <c r="D312" s="134"/>
    </row>
    <row r="313" spans="1:4" ht="15" x14ac:dyDescent="0.2">
      <c r="A313" s="135" t="s">
        <v>2503</v>
      </c>
      <c r="B313" s="135" t="s">
        <v>2502</v>
      </c>
      <c r="C313" s="132"/>
      <c r="D313" s="134"/>
    </row>
    <row r="314" spans="1:4" ht="99.75" x14ac:dyDescent="0.2">
      <c r="A314" s="133" t="s">
        <v>2501</v>
      </c>
      <c r="B314" s="133" t="s">
        <v>2500</v>
      </c>
      <c r="C314" s="132" t="s">
        <v>232</v>
      </c>
      <c r="D314" s="134">
        <v>219.21</v>
      </c>
    </row>
    <row r="315" spans="1:4" ht="99.75" x14ac:dyDescent="0.2">
      <c r="A315" s="133" t="s">
        <v>2499</v>
      </c>
      <c r="B315" s="133" t="s">
        <v>2498</v>
      </c>
      <c r="C315" s="132" t="s">
        <v>232</v>
      </c>
      <c r="D315" s="134">
        <v>113.68</v>
      </c>
    </row>
    <row r="316" spans="1:4" ht="71.25" x14ac:dyDescent="0.2">
      <c r="A316" s="133" t="s">
        <v>2497</v>
      </c>
      <c r="B316" s="133" t="s">
        <v>2496</v>
      </c>
      <c r="C316" s="132" t="s">
        <v>232</v>
      </c>
      <c r="D316" s="134">
        <v>105.27</v>
      </c>
    </row>
    <row r="317" spans="1:4" ht="99.75" x14ac:dyDescent="0.2">
      <c r="A317" s="133" t="s">
        <v>2495</v>
      </c>
      <c r="B317" s="133" t="s">
        <v>2494</v>
      </c>
      <c r="C317" s="132" t="s">
        <v>232</v>
      </c>
      <c r="D317" s="134">
        <v>475.16</v>
      </c>
    </row>
    <row r="318" spans="1:4" ht="99.75" x14ac:dyDescent="0.2">
      <c r="A318" s="133" t="s">
        <v>2493</v>
      </c>
      <c r="B318" s="133" t="s">
        <v>2492</v>
      </c>
      <c r="C318" s="132" t="s">
        <v>232</v>
      </c>
      <c r="D318" s="134">
        <v>263.27</v>
      </c>
    </row>
    <row r="319" spans="1:4" ht="15" x14ac:dyDescent="0.2">
      <c r="A319" s="135" t="s">
        <v>2491</v>
      </c>
      <c r="B319" s="135" t="s">
        <v>2490</v>
      </c>
      <c r="C319" s="132"/>
      <c r="D319" s="134"/>
    </row>
    <row r="320" spans="1:4" ht="42.75" x14ac:dyDescent="0.2">
      <c r="A320" s="133" t="s">
        <v>2489</v>
      </c>
      <c r="B320" s="133" t="s">
        <v>2488</v>
      </c>
      <c r="C320" s="132" t="s">
        <v>232</v>
      </c>
      <c r="D320" s="134">
        <v>56.61</v>
      </c>
    </row>
    <row r="321" spans="1:4" ht="42.75" x14ac:dyDescent="0.2">
      <c r="A321" s="133" t="s">
        <v>2487</v>
      </c>
      <c r="B321" s="133" t="s">
        <v>2486</v>
      </c>
      <c r="C321" s="132" t="s">
        <v>232</v>
      </c>
      <c r="D321" s="134">
        <v>73.23</v>
      </c>
    </row>
    <row r="322" spans="1:4" ht="42.75" x14ac:dyDescent="0.2">
      <c r="A322" s="133" t="s">
        <v>2485</v>
      </c>
      <c r="B322" s="133" t="s">
        <v>174</v>
      </c>
      <c r="C322" s="132" t="s">
        <v>232</v>
      </c>
      <c r="D322" s="134">
        <v>89.67</v>
      </c>
    </row>
    <row r="323" spans="1:4" ht="71.25" x14ac:dyDescent="0.2">
      <c r="A323" s="133" t="s">
        <v>2484</v>
      </c>
      <c r="B323" s="133" t="s">
        <v>2483</v>
      </c>
      <c r="C323" s="132" t="s">
        <v>232</v>
      </c>
      <c r="D323" s="134">
        <v>151.72999999999999</v>
      </c>
    </row>
    <row r="324" spans="1:4" ht="57" x14ac:dyDescent="0.2">
      <c r="A324" s="133" t="s">
        <v>2482</v>
      </c>
      <c r="B324" s="133" t="s">
        <v>2481</v>
      </c>
      <c r="C324" s="132" t="s">
        <v>232</v>
      </c>
      <c r="D324" s="134">
        <v>119.57</v>
      </c>
    </row>
    <row r="325" spans="1:4" ht="28.5" x14ac:dyDescent="0.2">
      <c r="A325" s="133" t="s">
        <v>2480</v>
      </c>
      <c r="B325" s="133" t="s">
        <v>2479</v>
      </c>
      <c r="C325" s="132" t="s">
        <v>12</v>
      </c>
      <c r="D325" s="134">
        <v>32.39</v>
      </c>
    </row>
    <row r="326" spans="1:4" ht="28.5" x14ac:dyDescent="0.2">
      <c r="A326" s="133" t="s">
        <v>2478</v>
      </c>
      <c r="B326" s="133" t="s">
        <v>2477</v>
      </c>
      <c r="C326" s="132" t="s">
        <v>12</v>
      </c>
      <c r="D326" s="134">
        <v>70.209999999999994</v>
      </c>
    </row>
    <row r="327" spans="1:4" ht="42.75" x14ac:dyDescent="0.2">
      <c r="A327" s="133" t="s">
        <v>2476</v>
      </c>
      <c r="B327" s="133" t="s">
        <v>2475</v>
      </c>
      <c r="C327" s="132" t="s">
        <v>232</v>
      </c>
      <c r="D327" s="134">
        <v>93.7</v>
      </c>
    </row>
    <row r="328" spans="1:4" ht="71.25" x14ac:dyDescent="0.2">
      <c r="A328" s="133" t="s">
        <v>2474</v>
      </c>
      <c r="B328" s="133" t="s">
        <v>2473</v>
      </c>
      <c r="C328" s="132" t="s">
        <v>232</v>
      </c>
      <c r="D328" s="134">
        <v>101.18</v>
      </c>
    </row>
    <row r="329" spans="1:4" ht="15" x14ac:dyDescent="0.2">
      <c r="A329" s="135" t="s">
        <v>2472</v>
      </c>
      <c r="B329" s="135" t="s">
        <v>2471</v>
      </c>
      <c r="C329" s="132"/>
      <c r="D329" s="134"/>
    </row>
    <row r="330" spans="1:4" ht="42.75" x14ac:dyDescent="0.2">
      <c r="A330" s="133" t="s">
        <v>2470</v>
      </c>
      <c r="B330" s="133" t="s">
        <v>2469</v>
      </c>
      <c r="C330" s="132" t="s">
        <v>12</v>
      </c>
      <c r="D330" s="134">
        <v>111.86</v>
      </c>
    </row>
    <row r="331" spans="1:4" ht="28.5" x14ac:dyDescent="0.2">
      <c r="A331" s="133" t="s">
        <v>2468</v>
      </c>
      <c r="B331" s="133" t="s">
        <v>2467</v>
      </c>
      <c r="C331" s="132" t="s">
        <v>12</v>
      </c>
      <c r="D331" s="134">
        <v>45.34</v>
      </c>
    </row>
    <row r="332" spans="1:4" ht="42.75" x14ac:dyDescent="0.2">
      <c r="A332" s="133" t="s">
        <v>2466</v>
      </c>
      <c r="B332" s="133" t="s">
        <v>2465</v>
      </c>
      <c r="C332" s="132" t="s">
        <v>12</v>
      </c>
      <c r="D332" s="134">
        <v>270.52999999999997</v>
      </c>
    </row>
    <row r="333" spans="1:4" ht="28.5" x14ac:dyDescent="0.2">
      <c r="A333" s="133" t="s">
        <v>2464</v>
      </c>
      <c r="B333" s="133" t="s">
        <v>55</v>
      </c>
      <c r="C333" s="132" t="s">
        <v>12</v>
      </c>
      <c r="D333" s="134">
        <v>129.46</v>
      </c>
    </row>
    <row r="334" spans="1:4" ht="28.5" x14ac:dyDescent="0.2">
      <c r="A334" s="133" t="s">
        <v>2463</v>
      </c>
      <c r="B334" s="133" t="s">
        <v>2462</v>
      </c>
      <c r="C334" s="132" t="s">
        <v>12</v>
      </c>
      <c r="D334" s="134">
        <v>47.21</v>
      </c>
    </row>
    <row r="335" spans="1:4" ht="15" x14ac:dyDescent="0.2">
      <c r="A335" s="135" t="s">
        <v>2461</v>
      </c>
      <c r="B335" s="135" t="s">
        <v>2460</v>
      </c>
      <c r="C335" s="132"/>
      <c r="D335" s="134"/>
    </row>
    <row r="336" spans="1:4" ht="99.75" x14ac:dyDescent="0.2">
      <c r="A336" s="133" t="s">
        <v>2459</v>
      </c>
      <c r="B336" s="133" t="s">
        <v>2458</v>
      </c>
      <c r="C336" s="132" t="s">
        <v>12</v>
      </c>
      <c r="D336" s="134">
        <v>114.14</v>
      </c>
    </row>
    <row r="337" spans="1:4" ht="15" x14ac:dyDescent="0.2">
      <c r="A337" s="135" t="s">
        <v>2457</v>
      </c>
      <c r="B337" s="135" t="s">
        <v>2064</v>
      </c>
      <c r="C337" s="132"/>
      <c r="D337" s="134"/>
    </row>
    <row r="338" spans="1:4" ht="71.25" x14ac:dyDescent="0.2">
      <c r="A338" s="133" t="s">
        <v>2456</v>
      </c>
      <c r="B338" s="133" t="s">
        <v>2455</v>
      </c>
      <c r="C338" s="132" t="s">
        <v>232</v>
      </c>
      <c r="D338" s="134">
        <v>54.04</v>
      </c>
    </row>
    <row r="339" spans="1:4" ht="85.5" x14ac:dyDescent="0.2">
      <c r="A339" s="133" t="s">
        <v>2454</v>
      </c>
      <c r="B339" s="133" t="s">
        <v>2453</v>
      </c>
      <c r="C339" s="132" t="s">
        <v>232</v>
      </c>
      <c r="D339" s="134">
        <v>18.5</v>
      </c>
    </row>
    <row r="340" spans="1:4" ht="28.5" x14ac:dyDescent="0.2">
      <c r="A340" s="133" t="s">
        <v>2452</v>
      </c>
      <c r="B340" s="133" t="s">
        <v>2451</v>
      </c>
      <c r="C340" s="132" t="s">
        <v>232</v>
      </c>
      <c r="D340" s="134">
        <v>16.02</v>
      </c>
    </row>
    <row r="341" spans="1:4" ht="42.75" x14ac:dyDescent="0.2">
      <c r="A341" s="133" t="s">
        <v>2450</v>
      </c>
      <c r="B341" s="133" t="s">
        <v>2449</v>
      </c>
      <c r="C341" s="132" t="s">
        <v>232</v>
      </c>
      <c r="D341" s="134">
        <v>75.94</v>
      </c>
    </row>
    <row r="342" spans="1:4" ht="28.5" x14ac:dyDescent="0.2">
      <c r="A342" s="133" t="s">
        <v>2448</v>
      </c>
      <c r="B342" s="133" t="s">
        <v>2447</v>
      </c>
      <c r="C342" s="132" t="s">
        <v>232</v>
      </c>
      <c r="D342" s="134">
        <v>41.32</v>
      </c>
    </row>
    <row r="343" spans="1:4" ht="28.5" x14ac:dyDescent="0.2">
      <c r="A343" s="133" t="s">
        <v>2446</v>
      </c>
      <c r="B343" s="133" t="s">
        <v>2445</v>
      </c>
      <c r="C343" s="132" t="s">
        <v>233</v>
      </c>
      <c r="D343" s="134">
        <v>19.32</v>
      </c>
    </row>
    <row r="344" spans="1:4" ht="15" x14ac:dyDescent="0.2">
      <c r="A344" s="135" t="s">
        <v>2444</v>
      </c>
      <c r="B344" s="135" t="s">
        <v>2443</v>
      </c>
      <c r="C344" s="132"/>
      <c r="D344" s="134"/>
    </row>
    <row r="345" spans="1:4" ht="30" x14ac:dyDescent="0.2">
      <c r="A345" s="135" t="s">
        <v>2442</v>
      </c>
      <c r="B345" s="135" t="s">
        <v>2441</v>
      </c>
      <c r="C345" s="132"/>
      <c r="D345" s="134"/>
    </row>
    <row r="346" spans="1:4" ht="85.5" x14ac:dyDescent="0.2">
      <c r="A346" s="133" t="s">
        <v>2440</v>
      </c>
      <c r="B346" s="133" t="s">
        <v>2439</v>
      </c>
      <c r="C346" s="132" t="s">
        <v>232</v>
      </c>
      <c r="D346" s="134">
        <v>69.08</v>
      </c>
    </row>
    <row r="347" spans="1:4" ht="99.75" x14ac:dyDescent="0.2">
      <c r="A347" s="133" t="s">
        <v>2438</v>
      </c>
      <c r="B347" s="133" t="s">
        <v>2437</v>
      </c>
      <c r="C347" s="132" t="s">
        <v>232</v>
      </c>
      <c r="D347" s="134">
        <v>246.2</v>
      </c>
    </row>
    <row r="348" spans="1:4" ht="45" x14ac:dyDescent="0.2">
      <c r="A348" s="135" t="s">
        <v>2436</v>
      </c>
      <c r="B348" s="135" t="s">
        <v>2435</v>
      </c>
      <c r="C348" s="132"/>
      <c r="D348" s="134"/>
    </row>
    <row r="349" spans="1:4" ht="28.5" x14ac:dyDescent="0.2">
      <c r="A349" s="133" t="s">
        <v>2434</v>
      </c>
      <c r="B349" s="133" t="s">
        <v>2433</v>
      </c>
      <c r="C349" s="132" t="s">
        <v>232</v>
      </c>
      <c r="D349" s="134">
        <v>50.33</v>
      </c>
    </row>
    <row r="350" spans="1:4" ht="28.5" x14ac:dyDescent="0.2">
      <c r="A350" s="133" t="s">
        <v>2432</v>
      </c>
      <c r="B350" s="133" t="s">
        <v>2431</v>
      </c>
      <c r="C350" s="132" t="s">
        <v>232</v>
      </c>
      <c r="D350" s="134">
        <v>41.96</v>
      </c>
    </row>
    <row r="351" spans="1:4" ht="71.25" x14ac:dyDescent="0.2">
      <c r="A351" s="133" t="s">
        <v>2430</v>
      </c>
      <c r="B351" s="133" t="s">
        <v>2429</v>
      </c>
      <c r="C351" s="132" t="s">
        <v>232</v>
      </c>
      <c r="D351" s="134">
        <v>37.83</v>
      </c>
    </row>
    <row r="352" spans="1:4" ht="99.75" x14ac:dyDescent="0.2">
      <c r="A352" s="133" t="s">
        <v>2428</v>
      </c>
      <c r="B352" s="133" t="s">
        <v>2427</v>
      </c>
      <c r="C352" s="132" t="s">
        <v>232</v>
      </c>
      <c r="D352" s="134">
        <v>232.27</v>
      </c>
    </row>
    <row r="353" spans="1:4" ht="30" x14ac:dyDescent="0.2">
      <c r="A353" s="135" t="s">
        <v>2426</v>
      </c>
      <c r="B353" s="135" t="s">
        <v>2425</v>
      </c>
      <c r="C353" s="132"/>
      <c r="D353" s="134"/>
    </row>
    <row r="354" spans="1:4" ht="99.75" x14ac:dyDescent="0.2">
      <c r="A354" s="133" t="s">
        <v>2424</v>
      </c>
      <c r="B354" s="133" t="s">
        <v>2423</v>
      </c>
      <c r="C354" s="132" t="s">
        <v>232</v>
      </c>
      <c r="D354" s="134">
        <v>79.180000000000007</v>
      </c>
    </row>
    <row r="355" spans="1:4" ht="15" x14ac:dyDescent="0.2">
      <c r="A355" s="135" t="s">
        <v>2422</v>
      </c>
      <c r="B355" s="135" t="s">
        <v>2421</v>
      </c>
      <c r="C355" s="132"/>
      <c r="D355" s="134"/>
    </row>
    <row r="356" spans="1:4" ht="15" x14ac:dyDescent="0.2">
      <c r="A356" s="135" t="s">
        <v>2420</v>
      </c>
      <c r="B356" s="135" t="s">
        <v>2400</v>
      </c>
      <c r="C356" s="132"/>
      <c r="D356" s="134"/>
    </row>
    <row r="357" spans="1:4" ht="42.75" x14ac:dyDescent="0.2">
      <c r="A357" s="133" t="s">
        <v>2419</v>
      </c>
      <c r="B357" s="133" t="s">
        <v>2418</v>
      </c>
      <c r="C357" s="132" t="s">
        <v>232</v>
      </c>
      <c r="D357" s="134">
        <v>11.18</v>
      </c>
    </row>
    <row r="358" spans="1:4" ht="15" x14ac:dyDescent="0.2">
      <c r="A358" s="135" t="s">
        <v>2417</v>
      </c>
      <c r="B358" s="135" t="s">
        <v>2416</v>
      </c>
      <c r="C358" s="132"/>
      <c r="D358" s="134"/>
    </row>
    <row r="359" spans="1:4" x14ac:dyDescent="0.2">
      <c r="A359" s="133" t="s">
        <v>2415</v>
      </c>
      <c r="B359" s="133" t="s">
        <v>2414</v>
      </c>
      <c r="C359" s="132" t="s">
        <v>232</v>
      </c>
      <c r="D359" s="134">
        <v>41.67</v>
      </c>
    </row>
    <row r="360" spans="1:4" ht="28.5" x14ac:dyDescent="0.2">
      <c r="A360" s="133" t="s">
        <v>2413</v>
      </c>
      <c r="B360" s="133" t="s">
        <v>2412</v>
      </c>
      <c r="C360" s="132" t="s">
        <v>232</v>
      </c>
      <c r="D360" s="134">
        <v>91.18</v>
      </c>
    </row>
    <row r="361" spans="1:4" ht="30" x14ac:dyDescent="0.2">
      <c r="A361" s="135" t="s">
        <v>2411</v>
      </c>
      <c r="B361" s="135" t="s">
        <v>2376</v>
      </c>
      <c r="C361" s="132"/>
      <c r="D361" s="134"/>
    </row>
    <row r="362" spans="1:4" ht="42.75" x14ac:dyDescent="0.2">
      <c r="A362" s="133" t="s">
        <v>2410</v>
      </c>
      <c r="B362" s="133" t="s">
        <v>2409</v>
      </c>
      <c r="C362" s="132" t="s">
        <v>232</v>
      </c>
      <c r="D362" s="134">
        <v>31.24</v>
      </c>
    </row>
    <row r="363" spans="1:4" ht="57" x14ac:dyDescent="0.2">
      <c r="A363" s="133" t="s">
        <v>2408</v>
      </c>
      <c r="B363" s="133" t="s">
        <v>2407</v>
      </c>
      <c r="C363" s="132" t="s">
        <v>232</v>
      </c>
      <c r="D363" s="134">
        <v>53.83</v>
      </c>
    </row>
    <row r="364" spans="1:4" ht="15" x14ac:dyDescent="0.2">
      <c r="A364" s="135" t="s">
        <v>2406</v>
      </c>
      <c r="B364" s="135" t="s">
        <v>2064</v>
      </c>
      <c r="C364" s="132"/>
      <c r="D364" s="134"/>
    </row>
    <row r="365" spans="1:4" ht="28.5" x14ac:dyDescent="0.2">
      <c r="A365" s="133" t="s">
        <v>2405</v>
      </c>
      <c r="B365" s="133" t="s">
        <v>2404</v>
      </c>
      <c r="C365" s="132" t="s">
        <v>232</v>
      </c>
      <c r="D365" s="134">
        <v>48.93</v>
      </c>
    </row>
    <row r="366" spans="1:4" ht="15" x14ac:dyDescent="0.2">
      <c r="A366" s="135" t="s">
        <v>2403</v>
      </c>
      <c r="B366" s="135" t="s">
        <v>2402</v>
      </c>
      <c r="C366" s="132"/>
      <c r="D366" s="134"/>
    </row>
    <row r="367" spans="1:4" ht="15" x14ac:dyDescent="0.2">
      <c r="A367" s="135" t="s">
        <v>2401</v>
      </c>
      <c r="B367" s="135" t="s">
        <v>2400</v>
      </c>
      <c r="C367" s="132"/>
      <c r="D367" s="134"/>
    </row>
    <row r="368" spans="1:4" ht="42.75" x14ac:dyDescent="0.2">
      <c r="A368" s="133" t="s">
        <v>2399</v>
      </c>
      <c r="B368" s="133" t="s">
        <v>2398</v>
      </c>
      <c r="C368" s="132" t="s">
        <v>232</v>
      </c>
      <c r="D368" s="134">
        <v>5.73</v>
      </c>
    </row>
    <row r="369" spans="1:4" ht="15" x14ac:dyDescent="0.2">
      <c r="A369" s="135" t="s">
        <v>2397</v>
      </c>
      <c r="B369" s="135" t="s">
        <v>2346</v>
      </c>
      <c r="C369" s="132"/>
      <c r="D369" s="134"/>
    </row>
    <row r="370" spans="1:4" ht="85.5" x14ac:dyDescent="0.2">
      <c r="A370" s="133" t="s">
        <v>2396</v>
      </c>
      <c r="B370" s="133" t="s">
        <v>2395</v>
      </c>
      <c r="C370" s="132" t="s">
        <v>232</v>
      </c>
      <c r="D370" s="134">
        <v>88.45</v>
      </c>
    </row>
    <row r="371" spans="1:4" ht="57" x14ac:dyDescent="0.2">
      <c r="A371" s="133" t="s">
        <v>2394</v>
      </c>
      <c r="B371" s="133" t="s">
        <v>2393</v>
      </c>
      <c r="C371" s="132" t="s">
        <v>12</v>
      </c>
      <c r="D371" s="134">
        <v>46.56</v>
      </c>
    </row>
    <row r="372" spans="1:4" ht="57" x14ac:dyDescent="0.2">
      <c r="A372" s="133" t="s">
        <v>2392</v>
      </c>
      <c r="B372" s="133" t="s">
        <v>2391</v>
      </c>
      <c r="C372" s="132" t="s">
        <v>12</v>
      </c>
      <c r="D372" s="134">
        <v>64.97</v>
      </c>
    </row>
    <row r="373" spans="1:4" ht="28.5" x14ac:dyDescent="0.2">
      <c r="A373" s="133" t="s">
        <v>2390</v>
      </c>
      <c r="B373" s="133" t="s">
        <v>2389</v>
      </c>
      <c r="C373" s="132" t="s">
        <v>12</v>
      </c>
      <c r="D373" s="134">
        <v>15.76</v>
      </c>
    </row>
    <row r="374" spans="1:4" ht="28.5" x14ac:dyDescent="0.2">
      <c r="A374" s="133" t="s">
        <v>2388</v>
      </c>
      <c r="B374" s="133" t="s">
        <v>2387</v>
      </c>
      <c r="C374" s="132" t="s">
        <v>12</v>
      </c>
      <c r="D374" s="134">
        <v>15.77</v>
      </c>
    </row>
    <row r="375" spans="1:4" ht="71.25" x14ac:dyDescent="0.2">
      <c r="A375" s="133" t="s">
        <v>2386</v>
      </c>
      <c r="B375" s="133" t="s">
        <v>2385</v>
      </c>
      <c r="C375" s="132" t="s">
        <v>232</v>
      </c>
      <c r="D375" s="134">
        <v>73.44</v>
      </c>
    </row>
    <row r="376" spans="1:4" ht="71.25" x14ac:dyDescent="0.2">
      <c r="A376" s="133" t="s">
        <v>2384</v>
      </c>
      <c r="B376" s="133" t="s">
        <v>156</v>
      </c>
      <c r="C376" s="132" t="s">
        <v>232</v>
      </c>
      <c r="D376" s="134">
        <v>165.48</v>
      </c>
    </row>
    <row r="377" spans="1:4" ht="42.75" x14ac:dyDescent="0.2">
      <c r="A377" s="133" t="s">
        <v>2383</v>
      </c>
      <c r="B377" s="133" t="s">
        <v>2382</v>
      </c>
      <c r="C377" s="132" t="s">
        <v>232</v>
      </c>
      <c r="D377" s="134">
        <v>13.91</v>
      </c>
    </row>
    <row r="378" spans="1:4" ht="42.75" x14ac:dyDescent="0.2">
      <c r="A378" s="133" t="s">
        <v>2381</v>
      </c>
      <c r="B378" s="133" t="s">
        <v>2380</v>
      </c>
      <c r="C378" s="132" t="s">
        <v>12</v>
      </c>
      <c r="D378" s="134">
        <v>51.2</v>
      </c>
    </row>
    <row r="379" spans="1:4" ht="71.25" x14ac:dyDescent="0.2">
      <c r="A379" s="133" t="s">
        <v>2379</v>
      </c>
      <c r="B379" s="133" t="s">
        <v>2378</v>
      </c>
      <c r="C379" s="132" t="s">
        <v>232</v>
      </c>
      <c r="D379" s="134">
        <v>79.08</v>
      </c>
    </row>
    <row r="380" spans="1:4" ht="30" x14ac:dyDescent="0.2">
      <c r="A380" s="135" t="s">
        <v>2377</v>
      </c>
      <c r="B380" s="135" t="s">
        <v>2376</v>
      </c>
      <c r="C380" s="132"/>
      <c r="D380" s="134"/>
    </row>
    <row r="381" spans="1:4" ht="57" x14ac:dyDescent="0.2">
      <c r="A381" s="133" t="s">
        <v>2375</v>
      </c>
      <c r="B381" s="133" t="s">
        <v>2374</v>
      </c>
      <c r="C381" s="132" t="s">
        <v>232</v>
      </c>
      <c r="D381" s="134">
        <v>27.92</v>
      </c>
    </row>
    <row r="382" spans="1:4" ht="57" x14ac:dyDescent="0.2">
      <c r="A382" s="133" t="s">
        <v>2373</v>
      </c>
      <c r="B382" s="133" t="s">
        <v>2372</v>
      </c>
      <c r="C382" s="132" t="s">
        <v>232</v>
      </c>
      <c r="D382" s="134">
        <v>19.71</v>
      </c>
    </row>
    <row r="383" spans="1:4" ht="57" x14ac:dyDescent="0.2">
      <c r="A383" s="133" t="s">
        <v>2371</v>
      </c>
      <c r="B383" s="133" t="s">
        <v>2370</v>
      </c>
      <c r="C383" s="132" t="s">
        <v>232</v>
      </c>
      <c r="D383" s="134">
        <v>47.72</v>
      </c>
    </row>
    <row r="384" spans="1:4" ht="85.5" x14ac:dyDescent="0.2">
      <c r="A384" s="133" t="s">
        <v>2369</v>
      </c>
      <c r="B384" s="133" t="s">
        <v>2368</v>
      </c>
      <c r="C384" s="132" t="s">
        <v>232</v>
      </c>
      <c r="D384" s="134">
        <v>53.53</v>
      </c>
    </row>
    <row r="385" spans="1:4" ht="57" x14ac:dyDescent="0.2">
      <c r="A385" s="133" t="s">
        <v>2367</v>
      </c>
      <c r="B385" s="133" t="s">
        <v>2366</v>
      </c>
      <c r="C385" s="132" t="s">
        <v>232</v>
      </c>
      <c r="D385" s="134">
        <v>6.64</v>
      </c>
    </row>
    <row r="386" spans="1:4" ht="15" x14ac:dyDescent="0.2">
      <c r="A386" s="135" t="s">
        <v>2365</v>
      </c>
      <c r="B386" s="135" t="s">
        <v>2364</v>
      </c>
      <c r="C386" s="132"/>
      <c r="D386" s="134"/>
    </row>
    <row r="387" spans="1:4" ht="15" x14ac:dyDescent="0.2">
      <c r="A387" s="135" t="s">
        <v>2363</v>
      </c>
      <c r="B387" s="135" t="s">
        <v>2362</v>
      </c>
      <c r="C387" s="132"/>
      <c r="D387" s="134"/>
    </row>
    <row r="388" spans="1:4" ht="57" x14ac:dyDescent="0.2">
      <c r="A388" s="133" t="s">
        <v>2361</v>
      </c>
      <c r="B388" s="133" t="s">
        <v>2360</v>
      </c>
      <c r="C388" s="132" t="s">
        <v>232</v>
      </c>
      <c r="D388" s="134">
        <v>20.07</v>
      </c>
    </row>
    <row r="389" spans="1:4" ht="57" x14ac:dyDescent="0.2">
      <c r="A389" s="133" t="s">
        <v>2359</v>
      </c>
      <c r="B389" s="133" t="s">
        <v>2358</v>
      </c>
      <c r="C389" s="132" t="s">
        <v>232</v>
      </c>
      <c r="D389" s="134">
        <v>31.23</v>
      </c>
    </row>
    <row r="390" spans="1:4" ht="42.75" x14ac:dyDescent="0.2">
      <c r="A390" s="133" t="s">
        <v>2357</v>
      </c>
      <c r="B390" s="133" t="s">
        <v>2356</v>
      </c>
      <c r="C390" s="132" t="s">
        <v>232</v>
      </c>
      <c r="D390" s="134">
        <v>66.97</v>
      </c>
    </row>
    <row r="391" spans="1:4" ht="28.5" x14ac:dyDescent="0.2">
      <c r="A391" s="133" t="s">
        <v>2355</v>
      </c>
      <c r="B391" s="133" t="s">
        <v>2354</v>
      </c>
      <c r="C391" s="132" t="s">
        <v>232</v>
      </c>
      <c r="D391" s="134">
        <v>53.7</v>
      </c>
    </row>
    <row r="392" spans="1:4" ht="28.5" x14ac:dyDescent="0.2">
      <c r="A392" s="133" t="s">
        <v>2353</v>
      </c>
      <c r="B392" s="133" t="s">
        <v>2352</v>
      </c>
      <c r="C392" s="132" t="s">
        <v>232</v>
      </c>
      <c r="D392" s="134">
        <v>50.7</v>
      </c>
    </row>
    <row r="393" spans="1:4" ht="28.5" x14ac:dyDescent="0.2">
      <c r="A393" s="133" t="s">
        <v>2351</v>
      </c>
      <c r="B393" s="133" t="s">
        <v>2350</v>
      </c>
      <c r="C393" s="132" t="s">
        <v>232</v>
      </c>
      <c r="D393" s="134">
        <v>40.76</v>
      </c>
    </row>
    <row r="394" spans="1:4" ht="28.5" x14ac:dyDescent="0.2">
      <c r="A394" s="133" t="s">
        <v>2349</v>
      </c>
      <c r="B394" s="133" t="s">
        <v>2348</v>
      </c>
      <c r="C394" s="132" t="s">
        <v>232</v>
      </c>
      <c r="D394" s="134">
        <v>67.44</v>
      </c>
    </row>
    <row r="395" spans="1:4" ht="15" x14ac:dyDescent="0.2">
      <c r="A395" s="135" t="s">
        <v>2347</v>
      </c>
      <c r="B395" s="135" t="s">
        <v>2346</v>
      </c>
      <c r="C395" s="132"/>
      <c r="D395" s="134"/>
    </row>
    <row r="396" spans="1:4" ht="57" x14ac:dyDescent="0.2">
      <c r="A396" s="133" t="s">
        <v>2345</v>
      </c>
      <c r="B396" s="133" t="s">
        <v>2344</v>
      </c>
      <c r="C396" s="132" t="s">
        <v>232</v>
      </c>
      <c r="D396" s="134">
        <v>47.29</v>
      </c>
    </row>
    <row r="397" spans="1:4" ht="71.25" x14ac:dyDescent="0.2">
      <c r="A397" s="133" t="s">
        <v>2343</v>
      </c>
      <c r="B397" s="133" t="s">
        <v>2342</v>
      </c>
      <c r="C397" s="132" t="s">
        <v>232</v>
      </c>
      <c r="D397" s="134">
        <v>415.32</v>
      </c>
    </row>
    <row r="398" spans="1:4" ht="42.75" x14ac:dyDescent="0.2">
      <c r="A398" s="133" t="s">
        <v>2341</v>
      </c>
      <c r="B398" s="133" t="s">
        <v>2340</v>
      </c>
      <c r="C398" s="132" t="s">
        <v>12</v>
      </c>
      <c r="D398" s="134">
        <v>9.4700000000000006</v>
      </c>
    </row>
    <row r="399" spans="1:4" ht="57" x14ac:dyDescent="0.2">
      <c r="A399" s="133" t="s">
        <v>2339</v>
      </c>
      <c r="B399" s="133" t="s">
        <v>2338</v>
      </c>
      <c r="C399" s="132" t="s">
        <v>232</v>
      </c>
      <c r="D399" s="134">
        <v>85.66</v>
      </c>
    </row>
    <row r="400" spans="1:4" ht="85.5" x14ac:dyDescent="0.2">
      <c r="A400" s="133" t="s">
        <v>2337</v>
      </c>
      <c r="B400" s="133" t="s">
        <v>2336</v>
      </c>
      <c r="C400" s="132" t="s">
        <v>232</v>
      </c>
      <c r="D400" s="134">
        <v>54.78</v>
      </c>
    </row>
    <row r="401" spans="1:4" ht="57" x14ac:dyDescent="0.2">
      <c r="A401" s="133" t="s">
        <v>2335</v>
      </c>
      <c r="B401" s="133" t="s">
        <v>2334</v>
      </c>
      <c r="C401" s="132" t="s">
        <v>232</v>
      </c>
      <c r="D401" s="134">
        <v>143.25</v>
      </c>
    </row>
    <row r="402" spans="1:4" ht="85.5" x14ac:dyDescent="0.2">
      <c r="A402" s="133" t="s">
        <v>2333</v>
      </c>
      <c r="B402" s="133" t="s">
        <v>2332</v>
      </c>
      <c r="C402" s="132" t="s">
        <v>232</v>
      </c>
      <c r="D402" s="134">
        <v>71.17</v>
      </c>
    </row>
    <row r="403" spans="1:4" ht="42.75" x14ac:dyDescent="0.2">
      <c r="A403" s="133" t="s">
        <v>2331</v>
      </c>
      <c r="B403" s="133" t="s">
        <v>2330</v>
      </c>
      <c r="C403" s="132" t="s">
        <v>232</v>
      </c>
      <c r="D403" s="134">
        <v>107.22</v>
      </c>
    </row>
    <row r="404" spans="1:4" ht="42.75" x14ac:dyDescent="0.2">
      <c r="A404" s="133" t="s">
        <v>2329</v>
      </c>
      <c r="B404" s="133" t="s">
        <v>2328</v>
      </c>
      <c r="C404" s="132" t="s">
        <v>232</v>
      </c>
      <c r="D404" s="134">
        <v>12.48</v>
      </c>
    </row>
    <row r="405" spans="1:4" ht="42.75" x14ac:dyDescent="0.2">
      <c r="A405" s="133" t="s">
        <v>2327</v>
      </c>
      <c r="B405" s="133" t="s">
        <v>2326</v>
      </c>
      <c r="C405" s="132" t="s">
        <v>232</v>
      </c>
      <c r="D405" s="134">
        <v>8.61</v>
      </c>
    </row>
    <row r="406" spans="1:4" ht="28.5" x14ac:dyDescent="0.2">
      <c r="A406" s="133" t="s">
        <v>2325</v>
      </c>
      <c r="B406" s="133" t="s">
        <v>2324</v>
      </c>
      <c r="C406" s="132" t="s">
        <v>232</v>
      </c>
      <c r="D406" s="134">
        <v>12.5</v>
      </c>
    </row>
    <row r="407" spans="1:4" ht="99.75" x14ac:dyDescent="0.2">
      <c r="A407" s="133" t="s">
        <v>2323</v>
      </c>
      <c r="B407" s="133" t="s">
        <v>2322</v>
      </c>
      <c r="C407" s="132" t="s">
        <v>232</v>
      </c>
      <c r="D407" s="134">
        <v>45.45</v>
      </c>
    </row>
    <row r="408" spans="1:4" ht="99.75" x14ac:dyDescent="0.2">
      <c r="A408" s="133" t="s">
        <v>2321</v>
      </c>
      <c r="B408" s="133" t="s">
        <v>2320</v>
      </c>
      <c r="C408" s="132" t="s">
        <v>232</v>
      </c>
      <c r="D408" s="134">
        <v>104.2</v>
      </c>
    </row>
    <row r="409" spans="1:4" ht="99.75" x14ac:dyDescent="0.2">
      <c r="A409" s="133" t="s">
        <v>2319</v>
      </c>
      <c r="B409" s="133" t="s">
        <v>2318</v>
      </c>
      <c r="C409" s="132" t="s">
        <v>232</v>
      </c>
      <c r="D409" s="134">
        <v>115.34</v>
      </c>
    </row>
    <row r="410" spans="1:4" ht="99.75" x14ac:dyDescent="0.2">
      <c r="A410" s="133" t="s">
        <v>2317</v>
      </c>
      <c r="B410" s="133" t="s">
        <v>2316</v>
      </c>
      <c r="C410" s="132" t="s">
        <v>232</v>
      </c>
      <c r="D410" s="134">
        <v>150.94</v>
      </c>
    </row>
    <row r="411" spans="1:4" ht="99.75" x14ac:dyDescent="0.2">
      <c r="A411" s="133" t="s">
        <v>2315</v>
      </c>
      <c r="B411" s="133" t="s">
        <v>2314</v>
      </c>
      <c r="C411" s="132" t="s">
        <v>232</v>
      </c>
      <c r="D411" s="134">
        <v>101.08</v>
      </c>
    </row>
    <row r="412" spans="1:4" ht="85.5" x14ac:dyDescent="0.2">
      <c r="A412" s="133" t="s">
        <v>2313</v>
      </c>
      <c r="B412" s="133" t="s">
        <v>2312</v>
      </c>
      <c r="C412" s="132" t="s">
        <v>232</v>
      </c>
      <c r="D412" s="134">
        <v>143.81</v>
      </c>
    </row>
    <row r="413" spans="1:4" ht="85.5" x14ac:dyDescent="0.2">
      <c r="A413" s="133" t="s">
        <v>2311</v>
      </c>
      <c r="B413" s="133" t="s">
        <v>2310</v>
      </c>
      <c r="C413" s="132" t="s">
        <v>232</v>
      </c>
      <c r="D413" s="134">
        <v>68.400000000000006</v>
      </c>
    </row>
    <row r="414" spans="1:4" ht="99.75" x14ac:dyDescent="0.2">
      <c r="A414" s="133" t="s">
        <v>2309</v>
      </c>
      <c r="B414" s="133" t="s">
        <v>2308</v>
      </c>
      <c r="C414" s="132" t="s">
        <v>232</v>
      </c>
      <c r="D414" s="134">
        <v>45.45</v>
      </c>
    </row>
    <row r="415" spans="1:4" ht="30" x14ac:dyDescent="0.2">
      <c r="A415" s="135" t="s">
        <v>2307</v>
      </c>
      <c r="B415" s="135" t="s">
        <v>2306</v>
      </c>
      <c r="C415" s="132"/>
      <c r="D415" s="134"/>
    </row>
    <row r="416" spans="1:4" ht="42.75" x14ac:dyDescent="0.2">
      <c r="A416" s="133" t="s">
        <v>2305</v>
      </c>
      <c r="B416" s="133" t="s">
        <v>2304</v>
      </c>
      <c r="C416" s="132" t="s">
        <v>12</v>
      </c>
      <c r="D416" s="134">
        <v>11.83</v>
      </c>
    </row>
    <row r="417" spans="1:4" ht="57" x14ac:dyDescent="0.2">
      <c r="A417" s="133" t="s">
        <v>2303</v>
      </c>
      <c r="B417" s="133" t="s">
        <v>2302</v>
      </c>
      <c r="C417" s="132" t="s">
        <v>12</v>
      </c>
      <c r="D417" s="134">
        <v>14.39</v>
      </c>
    </row>
    <row r="418" spans="1:4" ht="42.75" x14ac:dyDescent="0.2">
      <c r="A418" s="133" t="s">
        <v>2301</v>
      </c>
      <c r="B418" s="133" t="s">
        <v>2300</v>
      </c>
      <c r="C418" s="132" t="s">
        <v>12</v>
      </c>
      <c r="D418" s="134">
        <v>28.03</v>
      </c>
    </row>
    <row r="419" spans="1:4" ht="28.5" x14ac:dyDescent="0.2">
      <c r="A419" s="133" t="s">
        <v>2299</v>
      </c>
      <c r="B419" s="133" t="s">
        <v>2298</v>
      </c>
      <c r="C419" s="132" t="s">
        <v>12</v>
      </c>
      <c r="D419" s="134">
        <v>134.5</v>
      </c>
    </row>
    <row r="420" spans="1:4" ht="28.5" x14ac:dyDescent="0.2">
      <c r="A420" s="133" t="s">
        <v>2297</v>
      </c>
      <c r="B420" s="133" t="s">
        <v>2296</v>
      </c>
      <c r="C420" s="132" t="s">
        <v>12</v>
      </c>
      <c r="D420" s="134">
        <v>46.54</v>
      </c>
    </row>
    <row r="421" spans="1:4" ht="42.75" x14ac:dyDescent="0.2">
      <c r="A421" s="133" t="s">
        <v>2295</v>
      </c>
      <c r="B421" s="133" t="s">
        <v>2294</v>
      </c>
      <c r="C421" s="132" t="s">
        <v>12</v>
      </c>
      <c r="D421" s="134">
        <v>24.45</v>
      </c>
    </row>
    <row r="422" spans="1:4" ht="71.25" x14ac:dyDescent="0.2">
      <c r="A422" s="133" t="s">
        <v>2293</v>
      </c>
      <c r="B422" s="133" t="s">
        <v>2292</v>
      </c>
      <c r="C422" s="132" t="s">
        <v>12</v>
      </c>
      <c r="D422" s="134">
        <v>40.99</v>
      </c>
    </row>
    <row r="423" spans="1:4" ht="28.5" x14ac:dyDescent="0.2">
      <c r="A423" s="133" t="s">
        <v>2291</v>
      </c>
      <c r="B423" s="133" t="s">
        <v>2290</v>
      </c>
      <c r="C423" s="132" t="s">
        <v>12</v>
      </c>
      <c r="D423" s="134">
        <v>75.47</v>
      </c>
    </row>
    <row r="424" spans="1:4" ht="57" x14ac:dyDescent="0.2">
      <c r="A424" s="133" t="s">
        <v>2289</v>
      </c>
      <c r="B424" s="133" t="s">
        <v>2288</v>
      </c>
      <c r="C424" s="132" t="s">
        <v>12</v>
      </c>
      <c r="D424" s="134">
        <v>28.45</v>
      </c>
    </row>
    <row r="425" spans="1:4" ht="71.25" x14ac:dyDescent="0.2">
      <c r="A425" s="133" t="s">
        <v>2287</v>
      </c>
      <c r="B425" s="133" t="s">
        <v>2286</v>
      </c>
      <c r="C425" s="132" t="s">
        <v>12</v>
      </c>
      <c r="D425" s="134">
        <v>42.74</v>
      </c>
    </row>
    <row r="426" spans="1:4" ht="114" x14ac:dyDescent="0.2">
      <c r="A426" s="133" t="s">
        <v>2285</v>
      </c>
      <c r="B426" s="133" t="s">
        <v>2284</v>
      </c>
      <c r="C426" s="132" t="s">
        <v>12</v>
      </c>
      <c r="D426" s="134">
        <v>23.39</v>
      </c>
    </row>
    <row r="427" spans="1:4" ht="85.5" x14ac:dyDescent="0.2">
      <c r="A427" s="133" t="s">
        <v>2283</v>
      </c>
      <c r="B427" s="133" t="s">
        <v>2282</v>
      </c>
      <c r="C427" s="132" t="s">
        <v>12</v>
      </c>
      <c r="D427" s="134">
        <v>40.57</v>
      </c>
    </row>
    <row r="428" spans="1:4" ht="15" x14ac:dyDescent="0.2">
      <c r="A428" s="135" t="s">
        <v>2281</v>
      </c>
      <c r="B428" s="135" t="s">
        <v>2064</v>
      </c>
      <c r="C428" s="132"/>
      <c r="D428" s="134"/>
    </row>
    <row r="429" spans="1:4" ht="57" x14ac:dyDescent="0.2">
      <c r="A429" s="133" t="s">
        <v>2280</v>
      </c>
      <c r="B429" s="133" t="s">
        <v>2279</v>
      </c>
      <c r="C429" s="132" t="s">
        <v>232</v>
      </c>
      <c r="D429" s="134">
        <v>106.19</v>
      </c>
    </row>
    <row r="430" spans="1:4" ht="15" x14ac:dyDescent="0.2">
      <c r="A430" s="135" t="s">
        <v>2278</v>
      </c>
      <c r="B430" s="135" t="s">
        <v>2277</v>
      </c>
      <c r="C430" s="132"/>
      <c r="D430" s="134"/>
    </row>
    <row r="431" spans="1:4" ht="30" x14ac:dyDescent="0.2">
      <c r="A431" s="135" t="s">
        <v>2276</v>
      </c>
      <c r="B431" s="135" t="s">
        <v>2275</v>
      </c>
      <c r="C431" s="132"/>
      <c r="D431" s="134"/>
    </row>
    <row r="432" spans="1:4" ht="85.5" x14ac:dyDescent="0.2">
      <c r="A432" s="133" t="s">
        <v>2274</v>
      </c>
      <c r="B432" s="133" t="s">
        <v>2273</v>
      </c>
      <c r="C432" s="132" t="s">
        <v>39</v>
      </c>
      <c r="D432" s="131">
        <v>1943.57</v>
      </c>
    </row>
    <row r="433" spans="1:4" ht="85.5" x14ac:dyDescent="0.2">
      <c r="A433" s="133" t="s">
        <v>2272</v>
      </c>
      <c r="B433" s="133" t="s">
        <v>2271</v>
      </c>
      <c r="C433" s="132" t="s">
        <v>39</v>
      </c>
      <c r="D433" s="131">
        <v>2512.0300000000002</v>
      </c>
    </row>
    <row r="434" spans="1:4" ht="85.5" x14ac:dyDescent="0.2">
      <c r="A434" s="133" t="s">
        <v>2270</v>
      </c>
      <c r="B434" s="133" t="s">
        <v>2269</v>
      </c>
      <c r="C434" s="132" t="s">
        <v>39</v>
      </c>
      <c r="D434" s="131">
        <v>5960.15</v>
      </c>
    </row>
    <row r="435" spans="1:4" ht="85.5" x14ac:dyDescent="0.2">
      <c r="A435" s="133" t="s">
        <v>2268</v>
      </c>
      <c r="B435" s="133" t="s">
        <v>2267</v>
      </c>
      <c r="C435" s="132" t="s">
        <v>39</v>
      </c>
      <c r="D435" s="131">
        <v>5500.17</v>
      </c>
    </row>
    <row r="436" spans="1:4" ht="15" x14ac:dyDescent="0.2">
      <c r="A436" s="135" t="s">
        <v>2266</v>
      </c>
      <c r="B436" s="135" t="s">
        <v>2265</v>
      </c>
      <c r="C436" s="132"/>
      <c r="D436" s="134"/>
    </row>
    <row r="437" spans="1:4" ht="114" x14ac:dyDescent="0.2">
      <c r="A437" s="133" t="s">
        <v>2264</v>
      </c>
      <c r="B437" s="133" t="s">
        <v>2263</v>
      </c>
      <c r="C437" s="132" t="s">
        <v>39</v>
      </c>
      <c r="D437" s="134">
        <v>360.27</v>
      </c>
    </row>
    <row r="438" spans="1:4" ht="99.75" x14ac:dyDescent="0.2">
      <c r="A438" s="133" t="s">
        <v>2262</v>
      </c>
      <c r="B438" s="133" t="s">
        <v>2261</v>
      </c>
      <c r="C438" s="132" t="s">
        <v>39</v>
      </c>
      <c r="D438" s="134">
        <v>447.37</v>
      </c>
    </row>
    <row r="439" spans="1:4" ht="114" x14ac:dyDescent="0.2">
      <c r="A439" s="133" t="s">
        <v>2260</v>
      </c>
      <c r="B439" s="133" t="s">
        <v>2259</v>
      </c>
      <c r="C439" s="132" t="s">
        <v>39</v>
      </c>
      <c r="D439" s="134">
        <v>640.26</v>
      </c>
    </row>
    <row r="440" spans="1:4" ht="99.75" x14ac:dyDescent="0.2">
      <c r="A440" s="133" t="s">
        <v>2258</v>
      </c>
      <c r="B440" s="133" t="s">
        <v>2257</v>
      </c>
      <c r="C440" s="132" t="s">
        <v>39</v>
      </c>
      <c r="D440" s="134">
        <v>237.5</v>
      </c>
    </row>
    <row r="441" spans="1:4" ht="15" x14ac:dyDescent="0.2">
      <c r="A441" s="135" t="s">
        <v>2256</v>
      </c>
      <c r="B441" s="135" t="s">
        <v>2255</v>
      </c>
      <c r="C441" s="132"/>
      <c r="D441" s="134"/>
    </row>
    <row r="442" spans="1:4" ht="28.5" x14ac:dyDescent="0.2">
      <c r="A442" s="133" t="s">
        <v>2254</v>
      </c>
      <c r="B442" s="133" t="s">
        <v>2253</v>
      </c>
      <c r="C442" s="132" t="s">
        <v>2236</v>
      </c>
      <c r="D442" s="134">
        <v>94.74</v>
      </c>
    </row>
    <row r="443" spans="1:4" ht="28.5" x14ac:dyDescent="0.2">
      <c r="A443" s="133" t="s">
        <v>2252</v>
      </c>
      <c r="B443" s="133" t="s">
        <v>2251</v>
      </c>
      <c r="C443" s="132" t="s">
        <v>2236</v>
      </c>
      <c r="D443" s="134">
        <v>211.09</v>
      </c>
    </row>
    <row r="444" spans="1:4" ht="28.5" x14ac:dyDescent="0.2">
      <c r="A444" s="133" t="s">
        <v>2250</v>
      </c>
      <c r="B444" s="133" t="s">
        <v>2249</v>
      </c>
      <c r="C444" s="132" t="s">
        <v>2236</v>
      </c>
      <c r="D444" s="134">
        <v>385.76</v>
      </c>
    </row>
    <row r="445" spans="1:4" ht="28.5" x14ac:dyDescent="0.2">
      <c r="A445" s="133" t="s">
        <v>2248</v>
      </c>
      <c r="B445" s="133" t="s">
        <v>2247</v>
      </c>
      <c r="C445" s="132" t="s">
        <v>2236</v>
      </c>
      <c r="D445" s="134">
        <v>380.8</v>
      </c>
    </row>
    <row r="446" spans="1:4" ht="28.5" x14ac:dyDescent="0.2">
      <c r="A446" s="133" t="s">
        <v>2246</v>
      </c>
      <c r="B446" s="133" t="s">
        <v>2245</v>
      </c>
      <c r="C446" s="132" t="s">
        <v>2236</v>
      </c>
      <c r="D446" s="134">
        <v>111.23</v>
      </c>
    </row>
    <row r="447" spans="1:4" ht="42.75" x14ac:dyDescent="0.2">
      <c r="A447" s="133" t="s">
        <v>2244</v>
      </c>
      <c r="B447" s="133" t="s">
        <v>2243</v>
      </c>
      <c r="C447" s="132" t="s">
        <v>2236</v>
      </c>
      <c r="D447" s="134">
        <v>86.3</v>
      </c>
    </row>
    <row r="448" spans="1:4" ht="42.75" x14ac:dyDescent="0.2">
      <c r="A448" s="133" t="s">
        <v>2242</v>
      </c>
      <c r="B448" s="133" t="s">
        <v>2241</v>
      </c>
      <c r="C448" s="132" t="s">
        <v>2236</v>
      </c>
      <c r="D448" s="134">
        <v>159.07</v>
      </c>
    </row>
    <row r="449" spans="1:4" ht="42.75" x14ac:dyDescent="0.2">
      <c r="A449" s="133" t="s">
        <v>2240</v>
      </c>
      <c r="B449" s="133" t="s">
        <v>2239</v>
      </c>
      <c r="C449" s="132" t="s">
        <v>2236</v>
      </c>
      <c r="D449" s="134">
        <v>79.16</v>
      </c>
    </row>
    <row r="450" spans="1:4" ht="28.5" x14ac:dyDescent="0.2">
      <c r="A450" s="133" t="s">
        <v>2238</v>
      </c>
      <c r="B450" s="133" t="s">
        <v>2237</v>
      </c>
      <c r="C450" s="132" t="s">
        <v>2236</v>
      </c>
      <c r="D450" s="134">
        <v>81.66</v>
      </c>
    </row>
    <row r="451" spans="1:4" ht="42.75" x14ac:dyDescent="0.2">
      <c r="A451" s="133" t="s">
        <v>2235</v>
      </c>
      <c r="B451" s="133" t="s">
        <v>2234</v>
      </c>
      <c r="C451" s="132" t="s">
        <v>39</v>
      </c>
      <c r="D451" s="134">
        <v>202.13</v>
      </c>
    </row>
    <row r="452" spans="1:4" ht="42.75" x14ac:dyDescent="0.2">
      <c r="A452" s="133" t="s">
        <v>2233</v>
      </c>
      <c r="B452" s="133" t="s">
        <v>2232</v>
      </c>
      <c r="C452" s="132" t="s">
        <v>39</v>
      </c>
      <c r="D452" s="134">
        <v>91.23</v>
      </c>
    </row>
    <row r="453" spans="1:4" ht="57" x14ac:dyDescent="0.2">
      <c r="A453" s="133" t="s">
        <v>2231</v>
      </c>
      <c r="B453" s="133" t="s">
        <v>2230</v>
      </c>
      <c r="C453" s="132" t="s">
        <v>39</v>
      </c>
      <c r="D453" s="134">
        <v>710.37</v>
      </c>
    </row>
    <row r="454" spans="1:4" ht="85.5" x14ac:dyDescent="0.2">
      <c r="A454" s="133" t="s">
        <v>2229</v>
      </c>
      <c r="B454" s="133" t="s">
        <v>2228</v>
      </c>
      <c r="C454" s="132" t="s">
        <v>39</v>
      </c>
      <c r="D454" s="131">
        <v>1199.33</v>
      </c>
    </row>
    <row r="455" spans="1:4" ht="99.75" x14ac:dyDescent="0.2">
      <c r="A455" s="133" t="s">
        <v>2227</v>
      </c>
      <c r="B455" s="133" t="s">
        <v>2226</v>
      </c>
      <c r="C455" s="132" t="s">
        <v>39</v>
      </c>
      <c r="D455" s="131">
        <v>1208.58</v>
      </c>
    </row>
    <row r="456" spans="1:4" ht="15" x14ac:dyDescent="0.2">
      <c r="A456" s="135" t="s">
        <v>2225</v>
      </c>
      <c r="B456" s="135" t="s">
        <v>2224</v>
      </c>
      <c r="C456" s="132"/>
      <c r="D456" s="134"/>
    </row>
    <row r="457" spans="1:4" ht="85.5" x14ac:dyDescent="0.2">
      <c r="A457" s="133" t="s">
        <v>2223</v>
      </c>
      <c r="B457" s="133" t="s">
        <v>2222</v>
      </c>
      <c r="C457" s="132" t="s">
        <v>12</v>
      </c>
      <c r="D457" s="134">
        <v>103.16</v>
      </c>
    </row>
    <row r="458" spans="1:4" ht="85.5" x14ac:dyDescent="0.2">
      <c r="A458" s="133" t="s">
        <v>2221</v>
      </c>
      <c r="B458" s="133" t="s">
        <v>2220</v>
      </c>
      <c r="C458" s="132" t="s">
        <v>12</v>
      </c>
      <c r="D458" s="134">
        <v>130.06</v>
      </c>
    </row>
    <row r="459" spans="1:4" ht="42.75" x14ac:dyDescent="0.2">
      <c r="A459" s="133" t="s">
        <v>2219</v>
      </c>
      <c r="B459" s="133" t="s">
        <v>2218</v>
      </c>
      <c r="C459" s="132" t="s">
        <v>12</v>
      </c>
      <c r="D459" s="134">
        <v>56.88</v>
      </c>
    </row>
    <row r="460" spans="1:4" ht="42.75" x14ac:dyDescent="0.2">
      <c r="A460" s="133" t="s">
        <v>2217</v>
      </c>
      <c r="B460" s="133" t="s">
        <v>2216</v>
      </c>
      <c r="C460" s="132" t="s">
        <v>12</v>
      </c>
      <c r="D460" s="134">
        <v>93.5</v>
      </c>
    </row>
    <row r="461" spans="1:4" ht="42.75" x14ac:dyDescent="0.2">
      <c r="A461" s="133" t="s">
        <v>2215</v>
      </c>
      <c r="B461" s="133" t="s">
        <v>2214</v>
      </c>
      <c r="C461" s="132" t="s">
        <v>12</v>
      </c>
      <c r="D461" s="134">
        <v>153.77000000000001</v>
      </c>
    </row>
    <row r="462" spans="1:4" ht="42.75" x14ac:dyDescent="0.2">
      <c r="A462" s="133" t="s">
        <v>2213</v>
      </c>
      <c r="B462" s="133" t="s">
        <v>2212</v>
      </c>
      <c r="C462" s="132" t="s">
        <v>12</v>
      </c>
      <c r="D462" s="134">
        <v>53.17</v>
      </c>
    </row>
    <row r="463" spans="1:4" ht="30" x14ac:dyDescent="0.2">
      <c r="A463" s="135" t="s">
        <v>2211</v>
      </c>
      <c r="B463" s="135" t="s">
        <v>2210</v>
      </c>
      <c r="C463" s="132"/>
      <c r="D463" s="134"/>
    </row>
    <row r="464" spans="1:4" ht="99.75" x14ac:dyDescent="0.2">
      <c r="A464" s="133" t="s">
        <v>2209</v>
      </c>
      <c r="B464" s="133" t="s">
        <v>2208</v>
      </c>
      <c r="C464" s="132" t="s">
        <v>39</v>
      </c>
      <c r="D464" s="134">
        <v>475.57</v>
      </c>
    </row>
    <row r="465" spans="1:4" ht="114" x14ac:dyDescent="0.2">
      <c r="A465" s="133" t="s">
        <v>2207</v>
      </c>
      <c r="B465" s="133" t="s">
        <v>2206</v>
      </c>
      <c r="C465" s="132" t="s">
        <v>39</v>
      </c>
      <c r="D465" s="134">
        <v>468.96</v>
      </c>
    </row>
    <row r="466" spans="1:4" ht="99.75" x14ac:dyDescent="0.2">
      <c r="A466" s="133" t="s">
        <v>2205</v>
      </c>
      <c r="B466" s="133" t="s">
        <v>2204</v>
      </c>
      <c r="C466" s="132" t="s">
        <v>39</v>
      </c>
      <c r="D466" s="134">
        <v>548.41</v>
      </c>
    </row>
    <row r="467" spans="1:4" ht="99.75" x14ac:dyDescent="0.2">
      <c r="A467" s="133" t="s">
        <v>2203</v>
      </c>
      <c r="B467" s="133" t="s">
        <v>2202</v>
      </c>
      <c r="C467" s="132" t="s">
        <v>39</v>
      </c>
      <c r="D467" s="134">
        <v>512.87</v>
      </c>
    </row>
    <row r="468" spans="1:4" ht="99.75" x14ac:dyDescent="0.2">
      <c r="A468" s="133" t="s">
        <v>2201</v>
      </c>
      <c r="B468" s="133" t="s">
        <v>2200</v>
      </c>
      <c r="C468" s="132" t="s">
        <v>39</v>
      </c>
      <c r="D468" s="134">
        <v>506.05</v>
      </c>
    </row>
    <row r="469" spans="1:4" ht="99.75" x14ac:dyDescent="0.2">
      <c r="A469" s="133" t="s">
        <v>2199</v>
      </c>
      <c r="B469" s="133" t="s">
        <v>2198</v>
      </c>
      <c r="C469" s="132" t="s">
        <v>39</v>
      </c>
      <c r="D469" s="134">
        <v>684.26</v>
      </c>
    </row>
    <row r="470" spans="1:4" ht="114" x14ac:dyDescent="0.2">
      <c r="A470" s="133" t="s">
        <v>2197</v>
      </c>
      <c r="B470" s="133" t="s">
        <v>2196</v>
      </c>
      <c r="C470" s="132" t="s">
        <v>39</v>
      </c>
      <c r="D470" s="134">
        <v>678.27</v>
      </c>
    </row>
    <row r="471" spans="1:4" ht="114" x14ac:dyDescent="0.2">
      <c r="A471" s="133" t="s">
        <v>2195</v>
      </c>
      <c r="B471" s="133" t="s">
        <v>2194</v>
      </c>
      <c r="C471" s="132" t="s">
        <v>39</v>
      </c>
      <c r="D471" s="134">
        <v>979.38</v>
      </c>
    </row>
    <row r="472" spans="1:4" ht="71.25" x14ac:dyDescent="0.2">
      <c r="A472" s="133" t="s">
        <v>2193</v>
      </c>
      <c r="B472" s="133" t="s">
        <v>2192</v>
      </c>
      <c r="C472" s="132" t="s">
        <v>12</v>
      </c>
      <c r="D472" s="134">
        <v>238.41</v>
      </c>
    </row>
    <row r="473" spans="1:4" ht="99.75" x14ac:dyDescent="0.2">
      <c r="A473" s="133" t="s">
        <v>2191</v>
      </c>
      <c r="B473" s="133" t="s">
        <v>2190</v>
      </c>
      <c r="C473" s="132" t="s">
        <v>39</v>
      </c>
      <c r="D473" s="134">
        <v>635.83000000000004</v>
      </c>
    </row>
    <row r="474" spans="1:4" ht="99.75" x14ac:dyDescent="0.2">
      <c r="A474" s="133" t="s">
        <v>2189</v>
      </c>
      <c r="B474" s="133" t="s">
        <v>2188</v>
      </c>
      <c r="C474" s="132" t="s">
        <v>39</v>
      </c>
      <c r="D474" s="134">
        <v>629.23</v>
      </c>
    </row>
    <row r="475" spans="1:4" ht="99.75" x14ac:dyDescent="0.2">
      <c r="A475" s="133" t="s">
        <v>2187</v>
      </c>
      <c r="B475" s="133" t="s">
        <v>2186</v>
      </c>
      <c r="C475" s="132" t="s">
        <v>39</v>
      </c>
      <c r="D475" s="134">
        <v>708.66</v>
      </c>
    </row>
    <row r="476" spans="1:4" ht="99.75" x14ac:dyDescent="0.2">
      <c r="A476" s="133" t="s">
        <v>2185</v>
      </c>
      <c r="B476" s="133" t="s">
        <v>2184</v>
      </c>
      <c r="C476" s="132" t="s">
        <v>39</v>
      </c>
      <c r="D476" s="134">
        <v>673.14</v>
      </c>
    </row>
    <row r="477" spans="1:4" ht="99.75" x14ac:dyDescent="0.2">
      <c r="A477" s="133" t="s">
        <v>2183</v>
      </c>
      <c r="B477" s="133" t="s">
        <v>2182</v>
      </c>
      <c r="C477" s="132" t="s">
        <v>39</v>
      </c>
      <c r="D477" s="134">
        <v>651.17999999999995</v>
      </c>
    </row>
    <row r="478" spans="1:4" ht="30" x14ac:dyDescent="0.2">
      <c r="A478" s="135" t="s">
        <v>2181</v>
      </c>
      <c r="B478" s="135" t="s">
        <v>2180</v>
      </c>
      <c r="C478" s="132"/>
      <c r="D478" s="134"/>
    </row>
    <row r="479" spans="1:4" ht="28.5" x14ac:dyDescent="0.2">
      <c r="A479" s="133" t="s">
        <v>2179</v>
      </c>
      <c r="B479" s="133" t="s">
        <v>2178</v>
      </c>
      <c r="C479" s="132" t="s">
        <v>12</v>
      </c>
      <c r="D479" s="134">
        <v>62.95</v>
      </c>
    </row>
    <row r="480" spans="1:4" ht="28.5" x14ac:dyDescent="0.2">
      <c r="A480" s="133" t="s">
        <v>2177</v>
      </c>
      <c r="B480" s="133" t="s">
        <v>2176</v>
      </c>
      <c r="C480" s="132" t="s">
        <v>12</v>
      </c>
      <c r="D480" s="134">
        <v>74.16</v>
      </c>
    </row>
    <row r="481" spans="1:4" ht="28.5" x14ac:dyDescent="0.2">
      <c r="A481" s="133" t="s">
        <v>2175</v>
      </c>
      <c r="B481" s="133" t="s">
        <v>2174</v>
      </c>
      <c r="C481" s="132" t="s">
        <v>12</v>
      </c>
      <c r="D481" s="134">
        <v>100.49</v>
      </c>
    </row>
    <row r="482" spans="1:4" ht="28.5" x14ac:dyDescent="0.2">
      <c r="A482" s="133" t="s">
        <v>2173</v>
      </c>
      <c r="B482" s="133" t="s">
        <v>2172</v>
      </c>
      <c r="C482" s="132" t="s">
        <v>12</v>
      </c>
      <c r="D482" s="134">
        <v>121.71</v>
      </c>
    </row>
    <row r="483" spans="1:4" ht="28.5" x14ac:dyDescent="0.2">
      <c r="A483" s="133" t="s">
        <v>2171</v>
      </c>
      <c r="B483" s="133" t="s">
        <v>2170</v>
      </c>
      <c r="C483" s="132" t="s">
        <v>12</v>
      </c>
      <c r="D483" s="134">
        <v>143</v>
      </c>
    </row>
    <row r="484" spans="1:4" ht="28.5" x14ac:dyDescent="0.2">
      <c r="A484" s="133" t="s">
        <v>2169</v>
      </c>
      <c r="B484" s="133" t="s">
        <v>2168</v>
      </c>
      <c r="C484" s="132" t="s">
        <v>12</v>
      </c>
      <c r="D484" s="134">
        <v>175.65</v>
      </c>
    </row>
    <row r="485" spans="1:4" ht="28.5" x14ac:dyDescent="0.2">
      <c r="A485" s="133" t="s">
        <v>2167</v>
      </c>
      <c r="B485" s="133" t="s">
        <v>2166</v>
      </c>
      <c r="C485" s="132" t="s">
        <v>12</v>
      </c>
      <c r="D485" s="134">
        <v>239.23</v>
      </c>
    </row>
    <row r="486" spans="1:4" ht="28.5" x14ac:dyDescent="0.2">
      <c r="A486" s="133" t="s">
        <v>2165</v>
      </c>
      <c r="B486" s="133" t="s">
        <v>2164</v>
      </c>
      <c r="C486" s="132" t="s">
        <v>12</v>
      </c>
      <c r="D486" s="134">
        <v>255.43</v>
      </c>
    </row>
    <row r="487" spans="1:4" ht="28.5" x14ac:dyDescent="0.2">
      <c r="A487" s="133" t="s">
        <v>2163</v>
      </c>
      <c r="B487" s="133" t="s">
        <v>2162</v>
      </c>
      <c r="C487" s="132" t="s">
        <v>12</v>
      </c>
      <c r="D487" s="134">
        <v>358.62</v>
      </c>
    </row>
    <row r="488" spans="1:4" ht="30" x14ac:dyDescent="0.2">
      <c r="A488" s="135" t="s">
        <v>2161</v>
      </c>
      <c r="B488" s="135" t="s">
        <v>2160</v>
      </c>
      <c r="C488" s="132"/>
      <c r="D488" s="134"/>
    </row>
    <row r="489" spans="1:4" ht="42.75" x14ac:dyDescent="0.2">
      <c r="A489" s="133" t="s">
        <v>2159</v>
      </c>
      <c r="B489" s="133" t="s">
        <v>2158</v>
      </c>
      <c r="C489" s="132" t="s">
        <v>12</v>
      </c>
      <c r="D489" s="134">
        <v>19.510000000000002</v>
      </c>
    </row>
    <row r="490" spans="1:4" ht="42.75" x14ac:dyDescent="0.2">
      <c r="A490" s="133" t="s">
        <v>2157</v>
      </c>
      <c r="B490" s="133" t="s">
        <v>2156</v>
      </c>
      <c r="C490" s="132" t="s">
        <v>12</v>
      </c>
      <c r="D490" s="134">
        <v>23.5</v>
      </c>
    </row>
    <row r="491" spans="1:4" ht="28.5" x14ac:dyDescent="0.2">
      <c r="A491" s="133" t="s">
        <v>2155</v>
      </c>
      <c r="B491" s="133" t="s">
        <v>2154</v>
      </c>
      <c r="C491" s="132" t="s">
        <v>12</v>
      </c>
      <c r="D491" s="134">
        <v>33.51</v>
      </c>
    </row>
    <row r="492" spans="1:4" ht="42.75" x14ac:dyDescent="0.2">
      <c r="A492" s="133" t="s">
        <v>2153</v>
      </c>
      <c r="B492" s="133" t="s">
        <v>2152</v>
      </c>
      <c r="C492" s="132" t="s">
        <v>12</v>
      </c>
      <c r="D492" s="134">
        <v>46.37</v>
      </c>
    </row>
    <row r="493" spans="1:4" ht="42.75" x14ac:dyDescent="0.2">
      <c r="A493" s="133" t="s">
        <v>2151</v>
      </c>
      <c r="B493" s="133" t="s">
        <v>2150</v>
      </c>
      <c r="C493" s="132" t="s">
        <v>12</v>
      </c>
      <c r="D493" s="134">
        <v>53.03</v>
      </c>
    </row>
    <row r="494" spans="1:4" ht="28.5" x14ac:dyDescent="0.2">
      <c r="A494" s="133" t="s">
        <v>2149</v>
      </c>
      <c r="B494" s="133" t="s">
        <v>2148</v>
      </c>
      <c r="C494" s="132" t="s">
        <v>12</v>
      </c>
      <c r="D494" s="134">
        <v>77.650000000000006</v>
      </c>
    </row>
    <row r="495" spans="1:4" ht="42.75" x14ac:dyDescent="0.2">
      <c r="A495" s="133" t="s">
        <v>2147</v>
      </c>
      <c r="B495" s="133" t="s">
        <v>2146</v>
      </c>
      <c r="C495" s="132" t="s">
        <v>12</v>
      </c>
      <c r="D495" s="134">
        <v>111.1</v>
      </c>
    </row>
    <row r="496" spans="1:4" ht="28.5" x14ac:dyDescent="0.2">
      <c r="A496" s="133" t="s">
        <v>2145</v>
      </c>
      <c r="B496" s="133" t="s">
        <v>2144</v>
      </c>
      <c r="C496" s="132" t="s">
        <v>12</v>
      </c>
      <c r="D496" s="134">
        <v>134.52000000000001</v>
      </c>
    </row>
    <row r="497" spans="1:4" ht="30" x14ac:dyDescent="0.2">
      <c r="A497" s="135" t="s">
        <v>2143</v>
      </c>
      <c r="B497" s="135" t="s">
        <v>2142</v>
      </c>
      <c r="C497" s="132"/>
      <c r="D497" s="134"/>
    </row>
    <row r="498" spans="1:4" ht="42.75" x14ac:dyDescent="0.2">
      <c r="A498" s="133" t="s">
        <v>2141</v>
      </c>
      <c r="B498" s="133" t="s">
        <v>2140</v>
      </c>
      <c r="C498" s="132" t="s">
        <v>39</v>
      </c>
      <c r="D498" s="134">
        <v>18.78</v>
      </c>
    </row>
    <row r="499" spans="1:4" ht="42.75" x14ac:dyDescent="0.2">
      <c r="A499" s="133" t="s">
        <v>2139</v>
      </c>
      <c r="B499" s="133" t="s">
        <v>2138</v>
      </c>
      <c r="C499" s="132" t="s">
        <v>39</v>
      </c>
      <c r="D499" s="134">
        <v>32.26</v>
      </c>
    </row>
    <row r="500" spans="1:4" ht="42.75" x14ac:dyDescent="0.2">
      <c r="A500" s="133" t="s">
        <v>2137</v>
      </c>
      <c r="B500" s="133" t="s">
        <v>2136</v>
      </c>
      <c r="C500" s="132" t="s">
        <v>39</v>
      </c>
      <c r="D500" s="134">
        <v>38.83</v>
      </c>
    </row>
    <row r="501" spans="1:4" ht="42.75" x14ac:dyDescent="0.2">
      <c r="A501" s="133" t="s">
        <v>2135</v>
      </c>
      <c r="B501" s="133" t="s">
        <v>2134</v>
      </c>
      <c r="C501" s="132" t="s">
        <v>39</v>
      </c>
      <c r="D501" s="134">
        <v>60.91</v>
      </c>
    </row>
    <row r="502" spans="1:4" ht="42.75" x14ac:dyDescent="0.2">
      <c r="A502" s="133" t="s">
        <v>2133</v>
      </c>
      <c r="B502" s="133" t="s">
        <v>2132</v>
      </c>
      <c r="C502" s="132" t="s">
        <v>39</v>
      </c>
      <c r="D502" s="134">
        <v>258.92</v>
      </c>
    </row>
    <row r="503" spans="1:4" ht="28.5" x14ac:dyDescent="0.2">
      <c r="A503" s="133" t="s">
        <v>2131</v>
      </c>
      <c r="B503" s="133" t="s">
        <v>2130</v>
      </c>
      <c r="C503" s="132" t="s">
        <v>39</v>
      </c>
      <c r="D503" s="134">
        <v>8.16</v>
      </c>
    </row>
    <row r="504" spans="1:4" ht="15" x14ac:dyDescent="0.2">
      <c r="A504" s="135" t="s">
        <v>2129</v>
      </c>
      <c r="B504" s="135" t="s">
        <v>2128</v>
      </c>
      <c r="C504" s="132"/>
      <c r="D504" s="134"/>
    </row>
    <row r="505" spans="1:4" ht="42.75" x14ac:dyDescent="0.2">
      <c r="A505" s="133" t="s">
        <v>2127</v>
      </c>
      <c r="B505" s="133" t="s">
        <v>2126</v>
      </c>
      <c r="C505" s="132" t="s">
        <v>12</v>
      </c>
      <c r="D505" s="134">
        <v>32.979999999999997</v>
      </c>
    </row>
    <row r="506" spans="1:4" ht="42.75" x14ac:dyDescent="0.2">
      <c r="A506" s="133" t="s">
        <v>2125</v>
      </c>
      <c r="B506" s="133" t="s">
        <v>2124</v>
      </c>
      <c r="C506" s="132" t="s">
        <v>12</v>
      </c>
      <c r="D506" s="134">
        <v>43.39</v>
      </c>
    </row>
    <row r="507" spans="1:4" ht="42.75" x14ac:dyDescent="0.2">
      <c r="A507" s="133" t="s">
        <v>2123</v>
      </c>
      <c r="B507" s="133" t="s">
        <v>2122</v>
      </c>
      <c r="C507" s="132" t="s">
        <v>12</v>
      </c>
      <c r="D507" s="134">
        <v>62.83</v>
      </c>
    </row>
    <row r="508" spans="1:4" ht="42.75" x14ac:dyDescent="0.2">
      <c r="A508" s="133" t="s">
        <v>2121</v>
      </c>
      <c r="B508" s="133" t="s">
        <v>2120</v>
      </c>
      <c r="C508" s="132" t="s">
        <v>12</v>
      </c>
      <c r="D508" s="134">
        <v>69.3</v>
      </c>
    </row>
    <row r="509" spans="1:4" ht="42.75" x14ac:dyDescent="0.2">
      <c r="A509" s="133" t="s">
        <v>2119</v>
      </c>
      <c r="B509" s="133" t="s">
        <v>2118</v>
      </c>
      <c r="C509" s="132" t="s">
        <v>12</v>
      </c>
      <c r="D509" s="134">
        <v>106.54</v>
      </c>
    </row>
    <row r="510" spans="1:4" ht="15" x14ac:dyDescent="0.2">
      <c r="A510" s="135" t="s">
        <v>2117</v>
      </c>
      <c r="B510" s="135" t="s">
        <v>2116</v>
      </c>
      <c r="C510" s="132"/>
      <c r="D510" s="134"/>
    </row>
    <row r="511" spans="1:4" ht="28.5" x14ac:dyDescent="0.2">
      <c r="A511" s="133" t="s">
        <v>2115</v>
      </c>
      <c r="B511" s="133" t="s">
        <v>2114</v>
      </c>
      <c r="C511" s="132" t="s">
        <v>39</v>
      </c>
      <c r="D511" s="134">
        <v>71.7</v>
      </c>
    </row>
    <row r="512" spans="1:4" ht="28.5" x14ac:dyDescent="0.2">
      <c r="A512" s="133" t="s">
        <v>2113</v>
      </c>
      <c r="B512" s="133" t="s">
        <v>2112</v>
      </c>
      <c r="C512" s="132" t="s">
        <v>39</v>
      </c>
      <c r="D512" s="134">
        <v>33.159999999999997</v>
      </c>
    </row>
    <row r="513" spans="1:4" x14ac:dyDescent="0.2">
      <c r="A513" s="133" t="s">
        <v>2111</v>
      </c>
      <c r="B513" s="133" t="s">
        <v>2110</v>
      </c>
      <c r="C513" s="132" t="s">
        <v>39</v>
      </c>
      <c r="D513" s="134">
        <v>33.28</v>
      </c>
    </row>
    <row r="514" spans="1:4" ht="28.5" x14ac:dyDescent="0.2">
      <c r="A514" s="133" t="s">
        <v>2109</v>
      </c>
      <c r="B514" s="133" t="s">
        <v>180</v>
      </c>
      <c r="C514" s="132" t="s">
        <v>39</v>
      </c>
      <c r="D514" s="134">
        <v>54.37</v>
      </c>
    </row>
    <row r="515" spans="1:4" ht="28.5" x14ac:dyDescent="0.2">
      <c r="A515" s="133" t="s">
        <v>2108</v>
      </c>
      <c r="B515" s="133" t="s">
        <v>2107</v>
      </c>
      <c r="C515" s="132" t="s">
        <v>39</v>
      </c>
      <c r="D515" s="134">
        <v>51.77</v>
      </c>
    </row>
    <row r="516" spans="1:4" ht="42.75" x14ac:dyDescent="0.2">
      <c r="A516" s="133" t="s">
        <v>2106</v>
      </c>
      <c r="B516" s="133" t="s">
        <v>2105</v>
      </c>
      <c r="C516" s="132" t="s">
        <v>39</v>
      </c>
      <c r="D516" s="134">
        <v>122.24</v>
      </c>
    </row>
    <row r="517" spans="1:4" ht="42.75" x14ac:dyDescent="0.2">
      <c r="A517" s="133" t="s">
        <v>2104</v>
      </c>
      <c r="B517" s="133" t="s">
        <v>2103</v>
      </c>
      <c r="C517" s="132" t="s">
        <v>39</v>
      </c>
      <c r="D517" s="134">
        <v>62.51</v>
      </c>
    </row>
    <row r="518" spans="1:4" ht="28.5" x14ac:dyDescent="0.2">
      <c r="A518" s="133" t="s">
        <v>2102</v>
      </c>
      <c r="B518" s="133" t="s">
        <v>2101</v>
      </c>
      <c r="C518" s="132" t="s">
        <v>39</v>
      </c>
      <c r="D518" s="134">
        <v>14.68</v>
      </c>
    </row>
    <row r="519" spans="1:4" ht="28.5" x14ac:dyDescent="0.2">
      <c r="A519" s="133" t="s">
        <v>2100</v>
      </c>
      <c r="B519" s="133" t="s">
        <v>2099</v>
      </c>
      <c r="C519" s="132" t="s">
        <v>39</v>
      </c>
      <c r="D519" s="134">
        <v>46.12</v>
      </c>
    </row>
    <row r="520" spans="1:4" ht="28.5" x14ac:dyDescent="0.2">
      <c r="A520" s="133" t="s">
        <v>2098</v>
      </c>
      <c r="B520" s="133" t="s">
        <v>2097</v>
      </c>
      <c r="C520" s="132" t="s">
        <v>39</v>
      </c>
      <c r="D520" s="134">
        <v>9.1999999999999993</v>
      </c>
    </row>
    <row r="521" spans="1:4" ht="28.5" x14ac:dyDescent="0.2">
      <c r="A521" s="133" t="s">
        <v>2096</v>
      </c>
      <c r="B521" s="133" t="s">
        <v>2095</v>
      </c>
      <c r="C521" s="132" t="s">
        <v>39</v>
      </c>
      <c r="D521" s="134">
        <v>29.85</v>
      </c>
    </row>
    <row r="522" spans="1:4" x14ac:dyDescent="0.2">
      <c r="A522" s="133" t="s">
        <v>2094</v>
      </c>
      <c r="B522" s="133" t="s">
        <v>2093</v>
      </c>
      <c r="C522" s="132" t="s">
        <v>39</v>
      </c>
      <c r="D522" s="134">
        <v>15.07</v>
      </c>
    </row>
    <row r="523" spans="1:4" ht="28.5" x14ac:dyDescent="0.2">
      <c r="A523" s="133" t="s">
        <v>2092</v>
      </c>
      <c r="B523" s="133" t="s">
        <v>2091</v>
      </c>
      <c r="C523" s="132" t="s">
        <v>39</v>
      </c>
      <c r="D523" s="134">
        <v>83.49</v>
      </c>
    </row>
    <row r="524" spans="1:4" ht="28.5" x14ac:dyDescent="0.2">
      <c r="A524" s="133" t="s">
        <v>2090</v>
      </c>
      <c r="B524" s="133" t="s">
        <v>2089</v>
      </c>
      <c r="C524" s="132" t="s">
        <v>39</v>
      </c>
      <c r="D524" s="134">
        <v>103.54</v>
      </c>
    </row>
    <row r="525" spans="1:4" ht="28.5" x14ac:dyDescent="0.2">
      <c r="A525" s="133" t="s">
        <v>2088</v>
      </c>
      <c r="B525" s="133" t="s">
        <v>2087</v>
      </c>
      <c r="C525" s="132" t="s">
        <v>39</v>
      </c>
      <c r="D525" s="134">
        <v>197.4</v>
      </c>
    </row>
    <row r="526" spans="1:4" ht="28.5" x14ac:dyDescent="0.2">
      <c r="A526" s="133" t="s">
        <v>2086</v>
      </c>
      <c r="B526" s="133" t="s">
        <v>2085</v>
      </c>
      <c r="C526" s="132" t="s">
        <v>39</v>
      </c>
      <c r="D526" s="134">
        <v>95.03</v>
      </c>
    </row>
    <row r="527" spans="1:4" ht="28.5" x14ac:dyDescent="0.2">
      <c r="A527" s="133" t="s">
        <v>2084</v>
      </c>
      <c r="B527" s="133" t="s">
        <v>2083</v>
      </c>
      <c r="C527" s="132" t="s">
        <v>39</v>
      </c>
      <c r="D527" s="134">
        <v>17.170000000000002</v>
      </c>
    </row>
    <row r="528" spans="1:4" ht="28.5" x14ac:dyDescent="0.2">
      <c r="A528" s="133" t="s">
        <v>2082</v>
      </c>
      <c r="B528" s="133" t="s">
        <v>2081</v>
      </c>
      <c r="C528" s="132" t="s">
        <v>39</v>
      </c>
      <c r="D528" s="134">
        <v>18.78</v>
      </c>
    </row>
    <row r="529" spans="1:4" ht="28.5" x14ac:dyDescent="0.2">
      <c r="A529" s="133" t="s">
        <v>2080</v>
      </c>
      <c r="B529" s="133" t="s">
        <v>2079</v>
      </c>
      <c r="C529" s="132" t="s">
        <v>39</v>
      </c>
      <c r="D529" s="134">
        <v>24.9</v>
      </c>
    </row>
    <row r="530" spans="1:4" ht="45" x14ac:dyDescent="0.2">
      <c r="A530" s="135" t="s">
        <v>2078</v>
      </c>
      <c r="B530" s="135" t="s">
        <v>1657</v>
      </c>
      <c r="C530" s="132"/>
      <c r="D530" s="134"/>
    </row>
    <row r="531" spans="1:4" ht="42.75" x14ac:dyDescent="0.2">
      <c r="A531" s="133" t="s">
        <v>2077</v>
      </c>
      <c r="B531" s="133" t="s">
        <v>2076</v>
      </c>
      <c r="C531" s="132" t="s">
        <v>12</v>
      </c>
      <c r="D531" s="134">
        <v>10.27</v>
      </c>
    </row>
    <row r="532" spans="1:4" ht="42.75" x14ac:dyDescent="0.2">
      <c r="A532" s="133" t="s">
        <v>2075</v>
      </c>
      <c r="B532" s="133" t="s">
        <v>2074</v>
      </c>
      <c r="C532" s="132" t="s">
        <v>12</v>
      </c>
      <c r="D532" s="134">
        <v>15.38</v>
      </c>
    </row>
    <row r="533" spans="1:4" ht="42.75" x14ac:dyDescent="0.2">
      <c r="A533" s="133" t="s">
        <v>2073</v>
      </c>
      <c r="B533" s="133" t="s">
        <v>2072</v>
      </c>
      <c r="C533" s="132" t="s">
        <v>12</v>
      </c>
      <c r="D533" s="134">
        <v>23.16</v>
      </c>
    </row>
    <row r="534" spans="1:4" ht="42.75" x14ac:dyDescent="0.2">
      <c r="A534" s="133" t="s">
        <v>2071</v>
      </c>
      <c r="B534" s="133" t="s">
        <v>2070</v>
      </c>
      <c r="C534" s="132" t="s">
        <v>12</v>
      </c>
      <c r="D534" s="134">
        <v>19.59</v>
      </c>
    </row>
    <row r="535" spans="1:4" ht="42.75" x14ac:dyDescent="0.2">
      <c r="A535" s="133" t="s">
        <v>2069</v>
      </c>
      <c r="B535" s="133" t="s">
        <v>2068</v>
      </c>
      <c r="C535" s="132" t="s">
        <v>12</v>
      </c>
      <c r="D535" s="134">
        <v>29.84</v>
      </c>
    </row>
    <row r="536" spans="1:4" ht="42.75" x14ac:dyDescent="0.2">
      <c r="A536" s="133" t="s">
        <v>2067</v>
      </c>
      <c r="B536" s="133" t="s">
        <v>2066</v>
      </c>
      <c r="C536" s="132" t="s">
        <v>12</v>
      </c>
      <c r="D536" s="134">
        <v>43.42</v>
      </c>
    </row>
    <row r="537" spans="1:4" ht="15" x14ac:dyDescent="0.2">
      <c r="A537" s="135" t="s">
        <v>2065</v>
      </c>
      <c r="B537" s="135" t="s">
        <v>2064</v>
      </c>
      <c r="C537" s="132"/>
      <c r="D537" s="134"/>
    </row>
    <row r="538" spans="1:4" ht="28.5" x14ac:dyDescent="0.2">
      <c r="A538" s="133" t="s">
        <v>2063</v>
      </c>
      <c r="B538" s="133" t="s">
        <v>2062</v>
      </c>
      <c r="C538" s="132" t="s">
        <v>39</v>
      </c>
      <c r="D538" s="134">
        <v>17.63</v>
      </c>
    </row>
    <row r="539" spans="1:4" ht="28.5" x14ac:dyDescent="0.2">
      <c r="A539" s="133" t="s">
        <v>2061</v>
      </c>
      <c r="B539" s="133" t="s">
        <v>183</v>
      </c>
      <c r="C539" s="132" t="s">
        <v>39</v>
      </c>
      <c r="D539" s="134">
        <v>24.68</v>
      </c>
    </row>
    <row r="540" spans="1:4" ht="28.5" x14ac:dyDescent="0.2">
      <c r="A540" s="133" t="s">
        <v>2060</v>
      </c>
      <c r="B540" s="133" t="s">
        <v>2059</v>
      </c>
      <c r="C540" s="132" t="s">
        <v>39</v>
      </c>
      <c r="D540" s="134">
        <v>17.63</v>
      </c>
    </row>
    <row r="541" spans="1:4" ht="28.5" x14ac:dyDescent="0.2">
      <c r="A541" s="133" t="s">
        <v>2058</v>
      </c>
      <c r="B541" s="133" t="s">
        <v>2057</v>
      </c>
      <c r="C541" s="132" t="s">
        <v>39</v>
      </c>
      <c r="D541" s="134">
        <v>20.75</v>
      </c>
    </row>
    <row r="542" spans="1:4" ht="15" x14ac:dyDescent="0.2">
      <c r="A542" s="135" t="s">
        <v>2056</v>
      </c>
      <c r="B542" s="135" t="s">
        <v>188</v>
      </c>
      <c r="C542" s="132"/>
      <c r="D542" s="134"/>
    </row>
    <row r="543" spans="1:4" ht="15" x14ac:dyDescent="0.2">
      <c r="A543" s="135" t="s">
        <v>2055</v>
      </c>
      <c r="B543" s="135" t="s">
        <v>2054</v>
      </c>
      <c r="C543" s="132"/>
      <c r="D543" s="134"/>
    </row>
    <row r="544" spans="1:4" ht="99.75" x14ac:dyDescent="0.2">
      <c r="A544" s="133" t="s">
        <v>2053</v>
      </c>
      <c r="B544" s="133" t="s">
        <v>2052</v>
      </c>
      <c r="C544" s="132" t="s">
        <v>39</v>
      </c>
      <c r="D544" s="131">
        <v>1292.81</v>
      </c>
    </row>
    <row r="545" spans="1:4" ht="99.75" x14ac:dyDescent="0.2">
      <c r="A545" s="133" t="s">
        <v>2051</v>
      </c>
      <c r="B545" s="133" t="s">
        <v>2050</v>
      </c>
      <c r="C545" s="132" t="s">
        <v>39</v>
      </c>
      <c r="D545" s="131">
        <v>2347.0300000000002</v>
      </c>
    </row>
    <row r="546" spans="1:4" ht="15" x14ac:dyDescent="0.2">
      <c r="A546" s="135" t="s">
        <v>2049</v>
      </c>
      <c r="B546" s="135" t="s">
        <v>2048</v>
      </c>
      <c r="C546" s="132"/>
      <c r="D546" s="134"/>
    </row>
    <row r="547" spans="1:4" ht="42.75" x14ac:dyDescent="0.2">
      <c r="A547" s="133" t="s">
        <v>2047</v>
      </c>
      <c r="B547" s="133" t="s">
        <v>2046</v>
      </c>
      <c r="C547" s="132" t="s">
        <v>39</v>
      </c>
      <c r="D547" s="134">
        <v>377.08</v>
      </c>
    </row>
    <row r="548" spans="1:4" ht="42.75" x14ac:dyDescent="0.2">
      <c r="A548" s="133" t="s">
        <v>2045</v>
      </c>
      <c r="B548" s="133" t="s">
        <v>2044</v>
      </c>
      <c r="C548" s="132" t="s">
        <v>39</v>
      </c>
      <c r="D548" s="134">
        <v>338.51</v>
      </c>
    </row>
    <row r="549" spans="1:4" ht="42.75" x14ac:dyDescent="0.2">
      <c r="A549" s="133" t="s">
        <v>2043</v>
      </c>
      <c r="B549" s="133" t="s">
        <v>2042</v>
      </c>
      <c r="C549" s="132" t="s">
        <v>39</v>
      </c>
      <c r="D549" s="134">
        <v>627.26</v>
      </c>
    </row>
    <row r="550" spans="1:4" ht="42.75" x14ac:dyDescent="0.2">
      <c r="A550" s="133" t="s">
        <v>2041</v>
      </c>
      <c r="B550" s="133" t="s">
        <v>2040</v>
      </c>
      <c r="C550" s="132" t="s">
        <v>39</v>
      </c>
      <c r="D550" s="134">
        <v>675.2</v>
      </c>
    </row>
    <row r="551" spans="1:4" ht="42.75" x14ac:dyDescent="0.2">
      <c r="A551" s="133" t="s">
        <v>2039</v>
      </c>
      <c r="B551" s="133" t="s">
        <v>2038</v>
      </c>
      <c r="C551" s="132" t="s">
        <v>39</v>
      </c>
      <c r="D551" s="134">
        <v>805.83</v>
      </c>
    </row>
    <row r="552" spans="1:4" x14ac:dyDescent="0.2">
      <c r="A552" s="133" t="s">
        <v>2037</v>
      </c>
      <c r="B552" s="133" t="s">
        <v>2036</v>
      </c>
      <c r="C552" s="132" t="s">
        <v>39</v>
      </c>
      <c r="D552" s="134">
        <v>75.47</v>
      </c>
    </row>
    <row r="553" spans="1:4" ht="42.75" x14ac:dyDescent="0.2">
      <c r="A553" s="133" t="s">
        <v>2035</v>
      </c>
      <c r="B553" s="133" t="s">
        <v>2034</v>
      </c>
      <c r="C553" s="132" t="s">
        <v>39</v>
      </c>
      <c r="D553" s="134">
        <v>142.53</v>
      </c>
    </row>
    <row r="554" spans="1:4" ht="42.75" x14ac:dyDescent="0.2">
      <c r="A554" s="133" t="s">
        <v>2033</v>
      </c>
      <c r="B554" s="133" t="s">
        <v>2032</v>
      </c>
      <c r="C554" s="132" t="s">
        <v>39</v>
      </c>
      <c r="D554" s="134">
        <v>98.09</v>
      </c>
    </row>
    <row r="555" spans="1:4" ht="42.75" x14ac:dyDescent="0.2">
      <c r="A555" s="133" t="s">
        <v>2031</v>
      </c>
      <c r="B555" s="133" t="s">
        <v>2030</v>
      </c>
      <c r="C555" s="132" t="s">
        <v>39</v>
      </c>
      <c r="D555" s="134">
        <v>188.66</v>
      </c>
    </row>
    <row r="556" spans="1:4" ht="99.75" x14ac:dyDescent="0.2">
      <c r="A556" s="133" t="s">
        <v>2029</v>
      </c>
      <c r="B556" s="133" t="s">
        <v>2028</v>
      </c>
      <c r="C556" s="132" t="s">
        <v>39</v>
      </c>
      <c r="D556" s="131">
        <v>1226.7</v>
      </c>
    </row>
    <row r="557" spans="1:4" ht="99.75" x14ac:dyDescent="0.2">
      <c r="A557" s="133" t="s">
        <v>2027</v>
      </c>
      <c r="B557" s="133" t="s">
        <v>2026</v>
      </c>
      <c r="C557" s="132" t="s">
        <v>39</v>
      </c>
      <c r="D557" s="131">
        <v>1727.75</v>
      </c>
    </row>
    <row r="558" spans="1:4" ht="85.5" x14ac:dyDescent="0.2">
      <c r="A558" s="133" t="s">
        <v>2025</v>
      </c>
      <c r="B558" s="133" t="s">
        <v>2024</v>
      </c>
      <c r="C558" s="132" t="s">
        <v>39</v>
      </c>
      <c r="D558" s="131">
        <v>1926.07</v>
      </c>
    </row>
    <row r="559" spans="1:4" ht="15" x14ac:dyDescent="0.2">
      <c r="A559" s="135" t="s">
        <v>2023</v>
      </c>
      <c r="B559" s="135" t="s">
        <v>2022</v>
      </c>
      <c r="C559" s="132"/>
      <c r="D559" s="134"/>
    </row>
    <row r="560" spans="1:4" ht="42.75" x14ac:dyDescent="0.2">
      <c r="A560" s="133" t="s">
        <v>2021</v>
      </c>
      <c r="B560" s="133" t="s">
        <v>2020</v>
      </c>
      <c r="C560" s="132" t="s">
        <v>39</v>
      </c>
      <c r="D560" s="134">
        <v>220.3</v>
      </c>
    </row>
    <row r="561" spans="1:4" ht="85.5" x14ac:dyDescent="0.2">
      <c r="A561" s="133" t="s">
        <v>2019</v>
      </c>
      <c r="B561" s="133" t="s">
        <v>2018</v>
      </c>
      <c r="C561" s="132" t="s">
        <v>39</v>
      </c>
      <c r="D561" s="134">
        <v>313.99</v>
      </c>
    </row>
    <row r="562" spans="1:4" ht="28.5" x14ac:dyDescent="0.2">
      <c r="A562" s="133" t="s">
        <v>2017</v>
      </c>
      <c r="B562" s="133" t="s">
        <v>2016</v>
      </c>
      <c r="C562" s="132" t="s">
        <v>39</v>
      </c>
      <c r="D562" s="134">
        <v>52.14</v>
      </c>
    </row>
    <row r="563" spans="1:4" ht="85.5" x14ac:dyDescent="0.2">
      <c r="A563" s="133" t="s">
        <v>2015</v>
      </c>
      <c r="B563" s="133" t="s">
        <v>2014</v>
      </c>
      <c r="C563" s="132" t="s">
        <v>39</v>
      </c>
      <c r="D563" s="134">
        <v>120.01</v>
      </c>
    </row>
    <row r="564" spans="1:4" ht="85.5" x14ac:dyDescent="0.2">
      <c r="A564" s="133" t="s">
        <v>2013</v>
      </c>
      <c r="B564" s="133" t="s">
        <v>2012</v>
      </c>
      <c r="C564" s="132" t="s">
        <v>39</v>
      </c>
      <c r="D564" s="134">
        <v>154.16999999999999</v>
      </c>
    </row>
    <row r="565" spans="1:4" ht="85.5" x14ac:dyDescent="0.2">
      <c r="A565" s="133" t="s">
        <v>2011</v>
      </c>
      <c r="B565" s="133" t="s">
        <v>2010</v>
      </c>
      <c r="C565" s="132" t="s">
        <v>39</v>
      </c>
      <c r="D565" s="134">
        <v>214.73</v>
      </c>
    </row>
    <row r="566" spans="1:4" ht="85.5" x14ac:dyDescent="0.2">
      <c r="A566" s="133" t="s">
        <v>2009</v>
      </c>
      <c r="B566" s="133" t="s">
        <v>2008</v>
      </c>
      <c r="C566" s="132" t="s">
        <v>39</v>
      </c>
      <c r="D566" s="134">
        <v>119.55</v>
      </c>
    </row>
    <row r="567" spans="1:4" ht="28.5" x14ac:dyDescent="0.2">
      <c r="A567" s="133" t="s">
        <v>2007</v>
      </c>
      <c r="B567" s="133" t="s">
        <v>2006</v>
      </c>
      <c r="C567" s="132" t="s">
        <v>39</v>
      </c>
      <c r="D567" s="134">
        <v>8.61</v>
      </c>
    </row>
    <row r="568" spans="1:4" ht="28.5" x14ac:dyDescent="0.2">
      <c r="A568" s="133" t="s">
        <v>2005</v>
      </c>
      <c r="B568" s="133" t="s">
        <v>2004</v>
      </c>
      <c r="C568" s="132" t="s">
        <v>39</v>
      </c>
      <c r="D568" s="134">
        <v>12.68</v>
      </c>
    </row>
    <row r="569" spans="1:4" ht="28.5" x14ac:dyDescent="0.2">
      <c r="A569" s="133" t="s">
        <v>2003</v>
      </c>
      <c r="B569" s="133" t="s">
        <v>2002</v>
      </c>
      <c r="C569" s="132" t="s">
        <v>39</v>
      </c>
      <c r="D569" s="134">
        <v>70.98</v>
      </c>
    </row>
    <row r="570" spans="1:4" ht="42.75" x14ac:dyDescent="0.2">
      <c r="A570" s="133" t="s">
        <v>2001</v>
      </c>
      <c r="B570" s="133" t="s">
        <v>2000</v>
      </c>
      <c r="C570" s="132" t="s">
        <v>39</v>
      </c>
      <c r="D570" s="134">
        <v>101.13</v>
      </c>
    </row>
    <row r="571" spans="1:4" ht="42.75" x14ac:dyDescent="0.2">
      <c r="A571" s="133" t="s">
        <v>1999</v>
      </c>
      <c r="B571" s="133" t="s">
        <v>1998</v>
      </c>
      <c r="C571" s="132" t="s">
        <v>39</v>
      </c>
      <c r="D571" s="134">
        <v>155.41</v>
      </c>
    </row>
    <row r="572" spans="1:4" ht="42.75" x14ac:dyDescent="0.2">
      <c r="A572" s="133" t="s">
        <v>1997</v>
      </c>
      <c r="B572" s="133" t="s">
        <v>1996</v>
      </c>
      <c r="C572" s="132" t="s">
        <v>39</v>
      </c>
      <c r="D572" s="134">
        <v>185.01</v>
      </c>
    </row>
    <row r="573" spans="1:4" ht="28.5" x14ac:dyDescent="0.2">
      <c r="A573" s="133" t="s">
        <v>1995</v>
      </c>
      <c r="B573" s="133" t="s">
        <v>1994</v>
      </c>
      <c r="C573" s="132" t="s">
        <v>39</v>
      </c>
      <c r="D573" s="134">
        <v>10.1</v>
      </c>
    </row>
    <row r="574" spans="1:4" ht="15" x14ac:dyDescent="0.2">
      <c r="A574" s="135" t="s">
        <v>1993</v>
      </c>
      <c r="B574" s="135" t="s">
        <v>1992</v>
      </c>
      <c r="C574" s="132"/>
      <c r="D574" s="134"/>
    </row>
    <row r="575" spans="1:4" ht="85.5" x14ac:dyDescent="0.2">
      <c r="A575" s="133" t="s">
        <v>1991</v>
      </c>
      <c r="B575" s="133" t="s">
        <v>1990</v>
      </c>
      <c r="C575" s="132" t="s">
        <v>12</v>
      </c>
      <c r="D575" s="134">
        <v>46.85</v>
      </c>
    </row>
    <row r="576" spans="1:4" ht="85.5" x14ac:dyDescent="0.2">
      <c r="A576" s="133" t="s">
        <v>1989</v>
      </c>
      <c r="B576" s="133" t="s">
        <v>1988</v>
      </c>
      <c r="C576" s="132" t="s">
        <v>12</v>
      </c>
      <c r="D576" s="134">
        <v>56.22</v>
      </c>
    </row>
    <row r="577" spans="1:4" ht="85.5" x14ac:dyDescent="0.2">
      <c r="A577" s="133" t="s">
        <v>1987</v>
      </c>
      <c r="B577" s="133" t="s">
        <v>1986</v>
      </c>
      <c r="C577" s="132" t="s">
        <v>12</v>
      </c>
      <c r="D577" s="134">
        <v>146.44999999999999</v>
      </c>
    </row>
    <row r="578" spans="1:4" ht="85.5" x14ac:dyDescent="0.2">
      <c r="A578" s="133" t="s">
        <v>1985</v>
      </c>
      <c r="B578" s="133" t="s">
        <v>1984</v>
      </c>
      <c r="C578" s="132" t="s">
        <v>12</v>
      </c>
      <c r="D578" s="134">
        <v>157.22999999999999</v>
      </c>
    </row>
    <row r="579" spans="1:4" ht="15" x14ac:dyDescent="0.2">
      <c r="A579" s="135" t="s">
        <v>1983</v>
      </c>
      <c r="B579" s="135" t="s">
        <v>1982</v>
      </c>
      <c r="C579" s="132"/>
      <c r="D579" s="134"/>
    </row>
    <row r="580" spans="1:4" ht="42.75" x14ac:dyDescent="0.2">
      <c r="A580" s="133" t="s">
        <v>1981</v>
      </c>
      <c r="B580" s="133" t="s">
        <v>1980</v>
      </c>
      <c r="C580" s="132" t="s">
        <v>12</v>
      </c>
      <c r="D580" s="134">
        <v>16.29</v>
      </c>
    </row>
    <row r="581" spans="1:4" ht="57" x14ac:dyDescent="0.2">
      <c r="A581" s="133" t="s">
        <v>1979</v>
      </c>
      <c r="B581" s="133" t="s">
        <v>1978</v>
      </c>
      <c r="C581" s="132" t="s">
        <v>39</v>
      </c>
      <c r="D581" s="134">
        <v>21.61</v>
      </c>
    </row>
    <row r="582" spans="1:4" ht="57" x14ac:dyDescent="0.2">
      <c r="A582" s="133" t="s">
        <v>1977</v>
      </c>
      <c r="B582" s="133" t="s">
        <v>1976</v>
      </c>
      <c r="C582" s="132" t="s">
        <v>39</v>
      </c>
      <c r="D582" s="134">
        <v>25.25</v>
      </c>
    </row>
    <row r="583" spans="1:4" ht="57" x14ac:dyDescent="0.2">
      <c r="A583" s="133" t="s">
        <v>1975</v>
      </c>
      <c r="B583" s="133" t="s">
        <v>1974</v>
      </c>
      <c r="C583" s="132" t="s">
        <v>39</v>
      </c>
      <c r="D583" s="134">
        <v>23.28</v>
      </c>
    </row>
    <row r="584" spans="1:4" ht="57" x14ac:dyDescent="0.2">
      <c r="A584" s="133" t="s">
        <v>1973</v>
      </c>
      <c r="B584" s="133" t="s">
        <v>1972</v>
      </c>
      <c r="C584" s="132" t="s">
        <v>39</v>
      </c>
      <c r="D584" s="134">
        <v>25.22</v>
      </c>
    </row>
    <row r="585" spans="1:4" ht="42.75" x14ac:dyDescent="0.2">
      <c r="A585" s="133" t="s">
        <v>1971</v>
      </c>
      <c r="B585" s="133" t="s">
        <v>1970</v>
      </c>
      <c r="C585" s="132" t="s">
        <v>12</v>
      </c>
      <c r="D585" s="134">
        <v>26.27</v>
      </c>
    </row>
    <row r="586" spans="1:4" ht="28.5" x14ac:dyDescent="0.2">
      <c r="A586" s="133" t="s">
        <v>1969</v>
      </c>
      <c r="B586" s="133" t="s">
        <v>1968</v>
      </c>
      <c r="C586" s="132" t="s">
        <v>12</v>
      </c>
      <c r="D586" s="134">
        <v>13.24</v>
      </c>
    </row>
    <row r="587" spans="1:4" ht="42.75" x14ac:dyDescent="0.2">
      <c r="A587" s="133" t="s">
        <v>1967</v>
      </c>
      <c r="B587" s="133" t="s">
        <v>1966</v>
      </c>
      <c r="C587" s="132" t="s">
        <v>12</v>
      </c>
      <c r="D587" s="134">
        <v>91.55</v>
      </c>
    </row>
    <row r="588" spans="1:4" ht="42.75" x14ac:dyDescent="0.2">
      <c r="A588" s="133" t="s">
        <v>1965</v>
      </c>
      <c r="B588" s="133" t="s">
        <v>1964</v>
      </c>
      <c r="C588" s="132" t="s">
        <v>12</v>
      </c>
      <c r="D588" s="134">
        <v>136.11000000000001</v>
      </c>
    </row>
    <row r="589" spans="1:4" ht="42.75" x14ac:dyDescent="0.2">
      <c r="A589" s="133" t="s">
        <v>1963</v>
      </c>
      <c r="B589" s="133" t="s">
        <v>1962</v>
      </c>
      <c r="C589" s="132" t="s">
        <v>12</v>
      </c>
      <c r="D589" s="134">
        <v>176.92</v>
      </c>
    </row>
    <row r="590" spans="1:4" ht="42.75" x14ac:dyDescent="0.2">
      <c r="A590" s="133" t="s">
        <v>1961</v>
      </c>
      <c r="B590" s="133" t="s">
        <v>1960</v>
      </c>
      <c r="C590" s="132" t="s">
        <v>12</v>
      </c>
      <c r="D590" s="134">
        <v>207.92</v>
      </c>
    </row>
    <row r="591" spans="1:4" ht="42.75" x14ac:dyDescent="0.2">
      <c r="A591" s="133" t="s">
        <v>1959</v>
      </c>
      <c r="B591" s="133" t="s">
        <v>1958</v>
      </c>
      <c r="C591" s="132" t="s">
        <v>39</v>
      </c>
      <c r="D591" s="134">
        <v>78.599999999999994</v>
      </c>
    </row>
    <row r="592" spans="1:4" ht="42.75" x14ac:dyDescent="0.2">
      <c r="A592" s="133" t="s">
        <v>1957</v>
      </c>
      <c r="B592" s="133" t="s">
        <v>1956</v>
      </c>
      <c r="C592" s="132" t="s">
        <v>39</v>
      </c>
      <c r="D592" s="134">
        <v>100.48</v>
      </c>
    </row>
    <row r="593" spans="1:4" ht="42.75" x14ac:dyDescent="0.2">
      <c r="A593" s="133" t="s">
        <v>1955</v>
      </c>
      <c r="B593" s="133" t="s">
        <v>1954</v>
      </c>
      <c r="C593" s="132" t="s">
        <v>39</v>
      </c>
      <c r="D593" s="134">
        <v>121.44</v>
      </c>
    </row>
    <row r="594" spans="1:4" ht="28.5" x14ac:dyDescent="0.2">
      <c r="A594" s="133" t="s">
        <v>1953</v>
      </c>
      <c r="B594" s="133" t="s">
        <v>1952</v>
      </c>
      <c r="C594" s="132" t="s">
        <v>39</v>
      </c>
      <c r="D594" s="134">
        <v>10.06</v>
      </c>
    </row>
    <row r="595" spans="1:4" x14ac:dyDescent="0.2">
      <c r="A595" s="133" t="s">
        <v>1951</v>
      </c>
      <c r="B595" s="133" t="s">
        <v>1950</v>
      </c>
      <c r="C595" s="132" t="s">
        <v>39</v>
      </c>
      <c r="D595" s="134">
        <v>10.47</v>
      </c>
    </row>
    <row r="596" spans="1:4" x14ac:dyDescent="0.2">
      <c r="A596" s="133" t="s">
        <v>1949</v>
      </c>
      <c r="B596" s="133" t="s">
        <v>1948</v>
      </c>
      <c r="C596" s="132" t="s">
        <v>39</v>
      </c>
      <c r="D596" s="134">
        <v>12.63</v>
      </c>
    </row>
    <row r="597" spans="1:4" ht="42.75" x14ac:dyDescent="0.2">
      <c r="A597" s="133" t="s">
        <v>1947</v>
      </c>
      <c r="B597" s="133" t="s">
        <v>1946</v>
      </c>
      <c r="C597" s="132" t="s">
        <v>39</v>
      </c>
      <c r="D597" s="134">
        <v>47.8</v>
      </c>
    </row>
    <row r="598" spans="1:4" ht="42.75" x14ac:dyDescent="0.2">
      <c r="A598" s="133" t="s">
        <v>1945</v>
      </c>
      <c r="B598" s="133" t="s">
        <v>1944</v>
      </c>
      <c r="C598" s="132" t="s">
        <v>39</v>
      </c>
      <c r="D598" s="134">
        <v>60.79</v>
      </c>
    </row>
    <row r="599" spans="1:4" ht="42.75" x14ac:dyDescent="0.2">
      <c r="A599" s="133" t="s">
        <v>1943</v>
      </c>
      <c r="B599" s="133" t="s">
        <v>1942</v>
      </c>
      <c r="C599" s="132" t="s">
        <v>39</v>
      </c>
      <c r="D599" s="134">
        <v>84.32</v>
      </c>
    </row>
    <row r="600" spans="1:4" ht="42.75" x14ac:dyDescent="0.2">
      <c r="A600" s="133" t="s">
        <v>1941</v>
      </c>
      <c r="B600" s="133" t="s">
        <v>1940</v>
      </c>
      <c r="C600" s="132" t="s">
        <v>39</v>
      </c>
      <c r="D600" s="134">
        <v>108.29</v>
      </c>
    </row>
    <row r="601" spans="1:4" ht="42.75" x14ac:dyDescent="0.2">
      <c r="A601" s="133" t="s">
        <v>1939</v>
      </c>
      <c r="B601" s="133" t="s">
        <v>1938</v>
      </c>
      <c r="C601" s="132" t="s">
        <v>39</v>
      </c>
      <c r="D601" s="134">
        <v>14.41</v>
      </c>
    </row>
    <row r="602" spans="1:4" ht="42.75" x14ac:dyDescent="0.2">
      <c r="A602" s="133" t="s">
        <v>1937</v>
      </c>
      <c r="B602" s="133" t="s">
        <v>1936</v>
      </c>
      <c r="C602" s="132" t="s">
        <v>39</v>
      </c>
      <c r="D602" s="134">
        <v>17.309999999999999</v>
      </c>
    </row>
    <row r="603" spans="1:4" ht="42.75" x14ac:dyDescent="0.2">
      <c r="A603" s="133" t="s">
        <v>1935</v>
      </c>
      <c r="B603" s="133" t="s">
        <v>1934</v>
      </c>
      <c r="C603" s="132" t="s">
        <v>39</v>
      </c>
      <c r="D603" s="134">
        <v>146.32</v>
      </c>
    </row>
    <row r="604" spans="1:4" ht="42.75" x14ac:dyDescent="0.2">
      <c r="A604" s="133" t="s">
        <v>1933</v>
      </c>
      <c r="B604" s="133" t="s">
        <v>1932</v>
      </c>
      <c r="C604" s="132" t="s">
        <v>39</v>
      </c>
      <c r="D604" s="134">
        <v>193.75</v>
      </c>
    </row>
    <row r="605" spans="1:4" ht="42.75" x14ac:dyDescent="0.2">
      <c r="A605" s="133" t="s">
        <v>1931</v>
      </c>
      <c r="B605" s="133" t="s">
        <v>1930</v>
      </c>
      <c r="C605" s="132" t="s">
        <v>39</v>
      </c>
      <c r="D605" s="134">
        <v>116.23</v>
      </c>
    </row>
    <row r="606" spans="1:4" ht="42.75" x14ac:dyDescent="0.2">
      <c r="A606" s="133" t="s">
        <v>1929</v>
      </c>
      <c r="B606" s="133" t="s">
        <v>1928</v>
      </c>
      <c r="C606" s="132" t="s">
        <v>39</v>
      </c>
      <c r="D606" s="134">
        <v>168.46</v>
      </c>
    </row>
    <row r="607" spans="1:4" ht="85.5" x14ac:dyDescent="0.2">
      <c r="A607" s="133" t="s">
        <v>1927</v>
      </c>
      <c r="B607" s="133" t="s">
        <v>1926</v>
      </c>
      <c r="C607" s="132" t="s">
        <v>39</v>
      </c>
      <c r="D607" s="134">
        <v>22.54</v>
      </c>
    </row>
    <row r="608" spans="1:4" ht="57" x14ac:dyDescent="0.2">
      <c r="A608" s="133" t="s">
        <v>1925</v>
      </c>
      <c r="B608" s="133" t="s">
        <v>1924</v>
      </c>
      <c r="C608" s="132" t="s">
        <v>39</v>
      </c>
      <c r="D608" s="134">
        <v>30.69</v>
      </c>
    </row>
    <row r="609" spans="1:4" ht="57" x14ac:dyDescent="0.2">
      <c r="A609" s="133" t="s">
        <v>1923</v>
      </c>
      <c r="B609" s="133" t="s">
        <v>1922</v>
      </c>
      <c r="C609" s="132" t="s">
        <v>39</v>
      </c>
      <c r="D609" s="134">
        <v>67.41</v>
      </c>
    </row>
    <row r="610" spans="1:4" ht="57" x14ac:dyDescent="0.2">
      <c r="A610" s="133" t="s">
        <v>1921</v>
      </c>
      <c r="B610" s="133" t="s">
        <v>1920</v>
      </c>
      <c r="C610" s="132" t="s">
        <v>39</v>
      </c>
      <c r="D610" s="134">
        <v>76.88</v>
      </c>
    </row>
    <row r="611" spans="1:4" ht="99.75" x14ac:dyDescent="0.2">
      <c r="A611" s="133" t="s">
        <v>1919</v>
      </c>
      <c r="B611" s="133" t="s">
        <v>1918</v>
      </c>
      <c r="C611" s="132" t="s">
        <v>39</v>
      </c>
      <c r="D611" s="134">
        <v>41.44</v>
      </c>
    </row>
    <row r="612" spans="1:4" ht="99.75" x14ac:dyDescent="0.2">
      <c r="A612" s="133" t="s">
        <v>1917</v>
      </c>
      <c r="B612" s="133" t="s">
        <v>1916</v>
      </c>
      <c r="C612" s="132" t="s">
        <v>39</v>
      </c>
      <c r="D612" s="134">
        <v>56.19</v>
      </c>
    </row>
    <row r="613" spans="1:4" ht="99.75" x14ac:dyDescent="0.2">
      <c r="A613" s="133" t="s">
        <v>1915</v>
      </c>
      <c r="B613" s="133" t="s">
        <v>1914</v>
      </c>
      <c r="C613" s="132" t="s">
        <v>39</v>
      </c>
      <c r="D613" s="134">
        <v>60.77</v>
      </c>
    </row>
    <row r="614" spans="1:4" ht="30" x14ac:dyDescent="0.2">
      <c r="A614" s="135" t="s">
        <v>1913</v>
      </c>
      <c r="B614" s="135" t="s">
        <v>1912</v>
      </c>
      <c r="C614" s="132"/>
      <c r="D614" s="134"/>
    </row>
    <row r="615" spans="1:4" ht="28.5" x14ac:dyDescent="0.2">
      <c r="A615" s="133" t="s">
        <v>1911</v>
      </c>
      <c r="B615" s="133" t="s">
        <v>1910</v>
      </c>
      <c r="C615" s="132" t="s">
        <v>12</v>
      </c>
      <c r="D615" s="134">
        <v>1.87</v>
      </c>
    </row>
    <row r="616" spans="1:4" x14ac:dyDescent="0.2">
      <c r="A616" s="133" t="s">
        <v>1909</v>
      </c>
      <c r="B616" s="133" t="s">
        <v>1908</v>
      </c>
      <c r="C616" s="132" t="s">
        <v>39</v>
      </c>
      <c r="D616" s="134">
        <v>10.81</v>
      </c>
    </row>
    <row r="617" spans="1:4" ht="42.75" x14ac:dyDescent="0.2">
      <c r="A617" s="133" t="s">
        <v>1907</v>
      </c>
      <c r="B617" s="133" t="s">
        <v>1906</v>
      </c>
      <c r="C617" s="132" t="s">
        <v>39</v>
      </c>
      <c r="D617" s="134">
        <v>30.15</v>
      </c>
    </row>
    <row r="618" spans="1:4" ht="28.5" x14ac:dyDescent="0.2">
      <c r="A618" s="133" t="s">
        <v>1905</v>
      </c>
      <c r="B618" s="133" t="s">
        <v>1904</v>
      </c>
      <c r="C618" s="132" t="s">
        <v>39</v>
      </c>
      <c r="D618" s="134">
        <v>28.43</v>
      </c>
    </row>
    <row r="619" spans="1:4" ht="28.5" x14ac:dyDescent="0.2">
      <c r="A619" s="133" t="s">
        <v>1903</v>
      </c>
      <c r="B619" s="133" t="s">
        <v>1902</v>
      </c>
      <c r="C619" s="132" t="s">
        <v>39</v>
      </c>
      <c r="D619" s="134">
        <v>7.41</v>
      </c>
    </row>
    <row r="620" spans="1:4" x14ac:dyDescent="0.2">
      <c r="A620" s="133" t="s">
        <v>1901</v>
      </c>
      <c r="B620" s="133" t="s">
        <v>1900</v>
      </c>
      <c r="C620" s="132" t="s">
        <v>39</v>
      </c>
      <c r="D620" s="134">
        <v>19.489999999999998</v>
      </c>
    </row>
    <row r="621" spans="1:4" x14ac:dyDescent="0.2">
      <c r="A621" s="133" t="s">
        <v>1899</v>
      </c>
      <c r="B621" s="133" t="s">
        <v>1898</v>
      </c>
      <c r="C621" s="132" t="s">
        <v>12</v>
      </c>
      <c r="D621" s="134">
        <v>4.04</v>
      </c>
    </row>
    <row r="622" spans="1:4" x14ac:dyDescent="0.2">
      <c r="A622" s="133" t="s">
        <v>1897</v>
      </c>
      <c r="B622" s="133" t="s">
        <v>1896</v>
      </c>
      <c r="C622" s="132" t="s">
        <v>39</v>
      </c>
      <c r="D622" s="134">
        <v>19.489999999999998</v>
      </c>
    </row>
    <row r="623" spans="1:4" x14ac:dyDescent="0.2">
      <c r="A623" s="133" t="s">
        <v>1895</v>
      </c>
      <c r="B623" s="133" t="s">
        <v>1894</v>
      </c>
      <c r="C623" s="132" t="s">
        <v>39</v>
      </c>
      <c r="D623" s="134">
        <v>6.95</v>
      </c>
    </row>
    <row r="624" spans="1:4" ht="30" x14ac:dyDescent="0.2">
      <c r="A624" s="135" t="s">
        <v>1893</v>
      </c>
      <c r="B624" s="135" t="s">
        <v>1892</v>
      </c>
      <c r="C624" s="132"/>
      <c r="D624" s="134"/>
    </row>
    <row r="625" spans="1:4" ht="99.75" x14ac:dyDescent="0.2">
      <c r="A625" s="133" t="s">
        <v>1891</v>
      </c>
      <c r="B625" s="133" t="s">
        <v>1890</v>
      </c>
      <c r="C625" s="132" t="s">
        <v>39</v>
      </c>
      <c r="D625" s="134">
        <v>113.72</v>
      </c>
    </row>
    <row r="626" spans="1:4" ht="99.75" x14ac:dyDescent="0.2">
      <c r="A626" s="133" t="s">
        <v>1889</v>
      </c>
      <c r="B626" s="133" t="s">
        <v>1888</v>
      </c>
      <c r="C626" s="132" t="s">
        <v>39</v>
      </c>
      <c r="D626" s="134">
        <v>258.45</v>
      </c>
    </row>
    <row r="627" spans="1:4" ht="99.75" x14ac:dyDescent="0.2">
      <c r="A627" s="133" t="s">
        <v>1887</v>
      </c>
      <c r="B627" s="133" t="s">
        <v>1886</v>
      </c>
      <c r="C627" s="132" t="s">
        <v>39</v>
      </c>
      <c r="D627" s="134">
        <v>113.09</v>
      </c>
    </row>
    <row r="628" spans="1:4" ht="114" x14ac:dyDescent="0.2">
      <c r="A628" s="133" t="s">
        <v>1885</v>
      </c>
      <c r="B628" s="133" t="s">
        <v>1884</v>
      </c>
      <c r="C628" s="132" t="s">
        <v>39</v>
      </c>
      <c r="D628" s="134">
        <v>251.42</v>
      </c>
    </row>
    <row r="629" spans="1:4" ht="99.75" x14ac:dyDescent="0.2">
      <c r="A629" s="133" t="s">
        <v>1883</v>
      </c>
      <c r="B629" s="133" t="s">
        <v>1882</v>
      </c>
      <c r="C629" s="132" t="s">
        <v>39</v>
      </c>
      <c r="D629" s="134">
        <v>196.36</v>
      </c>
    </row>
    <row r="630" spans="1:4" ht="85.5" x14ac:dyDescent="0.2">
      <c r="A630" s="133" t="s">
        <v>1881</v>
      </c>
      <c r="B630" s="133" t="s">
        <v>1880</v>
      </c>
      <c r="C630" s="132" t="s">
        <v>39</v>
      </c>
      <c r="D630" s="134">
        <v>575.22</v>
      </c>
    </row>
    <row r="631" spans="1:4" ht="85.5" x14ac:dyDescent="0.2">
      <c r="A631" s="133" t="s">
        <v>1879</v>
      </c>
      <c r="B631" s="133" t="s">
        <v>1878</v>
      </c>
      <c r="C631" s="132" t="s">
        <v>39</v>
      </c>
      <c r="D631" s="134">
        <v>872.18</v>
      </c>
    </row>
    <row r="632" spans="1:4" ht="15" x14ac:dyDescent="0.2">
      <c r="A632" s="135" t="s">
        <v>1877</v>
      </c>
      <c r="B632" s="135" t="s">
        <v>1876</v>
      </c>
      <c r="C632" s="132"/>
      <c r="D632" s="134"/>
    </row>
    <row r="633" spans="1:4" ht="42.75" x14ac:dyDescent="0.2">
      <c r="A633" s="133" t="s">
        <v>1875</v>
      </c>
      <c r="B633" s="133" t="s">
        <v>1874</v>
      </c>
      <c r="C633" s="132" t="s">
        <v>12</v>
      </c>
      <c r="D633" s="134">
        <v>14.82</v>
      </c>
    </row>
    <row r="634" spans="1:4" ht="42.75" x14ac:dyDescent="0.2">
      <c r="A634" s="133" t="s">
        <v>1873</v>
      </c>
      <c r="B634" s="133" t="s">
        <v>1872</v>
      </c>
      <c r="C634" s="132" t="s">
        <v>12</v>
      </c>
      <c r="D634" s="134">
        <v>16.149999999999999</v>
      </c>
    </row>
    <row r="635" spans="1:4" ht="28.5" x14ac:dyDescent="0.2">
      <c r="A635" s="133" t="s">
        <v>1871</v>
      </c>
      <c r="B635" s="133" t="s">
        <v>1870</v>
      </c>
      <c r="C635" s="132" t="s">
        <v>12</v>
      </c>
      <c r="D635" s="134">
        <v>24.24</v>
      </c>
    </row>
    <row r="636" spans="1:4" ht="42.75" x14ac:dyDescent="0.2">
      <c r="A636" s="133" t="s">
        <v>1869</v>
      </c>
      <c r="B636" s="133" t="s">
        <v>1868</v>
      </c>
      <c r="C636" s="132" t="s">
        <v>12</v>
      </c>
      <c r="D636" s="134">
        <v>29.95</v>
      </c>
    </row>
    <row r="637" spans="1:4" ht="42.75" x14ac:dyDescent="0.2">
      <c r="A637" s="133" t="s">
        <v>1867</v>
      </c>
      <c r="B637" s="133" t="s">
        <v>1866</v>
      </c>
      <c r="C637" s="132" t="s">
        <v>12</v>
      </c>
      <c r="D637" s="134">
        <v>35.74</v>
      </c>
    </row>
    <row r="638" spans="1:4" ht="28.5" x14ac:dyDescent="0.2">
      <c r="A638" s="133" t="s">
        <v>1865</v>
      </c>
      <c r="B638" s="133" t="s">
        <v>1864</v>
      </c>
      <c r="C638" s="132" t="s">
        <v>12</v>
      </c>
      <c r="D638" s="134">
        <v>44.88</v>
      </c>
    </row>
    <row r="639" spans="1:4" ht="28.5" x14ac:dyDescent="0.2">
      <c r="A639" s="133" t="s">
        <v>1863</v>
      </c>
      <c r="B639" s="133" t="s">
        <v>1862</v>
      </c>
      <c r="C639" s="132" t="s">
        <v>12</v>
      </c>
      <c r="D639" s="134">
        <v>80.67</v>
      </c>
    </row>
    <row r="640" spans="1:4" ht="28.5" x14ac:dyDescent="0.2">
      <c r="A640" s="133" t="s">
        <v>1861</v>
      </c>
      <c r="B640" s="133" t="s">
        <v>1860</v>
      </c>
      <c r="C640" s="132" t="s">
        <v>12</v>
      </c>
      <c r="D640" s="134">
        <v>8.23</v>
      </c>
    </row>
    <row r="641" spans="1:4" ht="28.5" x14ac:dyDescent="0.2">
      <c r="A641" s="133" t="s">
        <v>1859</v>
      </c>
      <c r="B641" s="133" t="s">
        <v>1858</v>
      </c>
      <c r="C641" s="132" t="s">
        <v>12</v>
      </c>
      <c r="D641" s="134">
        <v>9.68</v>
      </c>
    </row>
    <row r="642" spans="1:4" ht="42.75" x14ac:dyDescent="0.2">
      <c r="A642" s="133" t="s">
        <v>1857</v>
      </c>
      <c r="B642" s="133" t="s">
        <v>1856</v>
      </c>
      <c r="C642" s="132" t="s">
        <v>12</v>
      </c>
      <c r="D642" s="134">
        <v>120.73</v>
      </c>
    </row>
    <row r="643" spans="1:4" ht="42.75" x14ac:dyDescent="0.2">
      <c r="A643" s="133" t="s">
        <v>1855</v>
      </c>
      <c r="B643" s="133" t="s">
        <v>1854</v>
      </c>
      <c r="C643" s="132" t="s">
        <v>12</v>
      </c>
      <c r="D643" s="134">
        <v>269.22000000000003</v>
      </c>
    </row>
    <row r="644" spans="1:4" ht="42.75" x14ac:dyDescent="0.2">
      <c r="A644" s="133" t="s">
        <v>1853</v>
      </c>
      <c r="B644" s="133" t="s">
        <v>1852</v>
      </c>
      <c r="C644" s="132" t="s">
        <v>12</v>
      </c>
      <c r="D644" s="134">
        <v>21.93</v>
      </c>
    </row>
    <row r="645" spans="1:4" ht="42.75" x14ac:dyDescent="0.2">
      <c r="A645" s="133" t="s">
        <v>1851</v>
      </c>
      <c r="B645" s="133" t="s">
        <v>1850</v>
      </c>
      <c r="C645" s="132" t="s">
        <v>12</v>
      </c>
      <c r="D645" s="134">
        <v>18.95</v>
      </c>
    </row>
    <row r="646" spans="1:4" ht="28.5" x14ac:dyDescent="0.2">
      <c r="A646" s="133" t="s">
        <v>1849</v>
      </c>
      <c r="B646" s="133" t="s">
        <v>1848</v>
      </c>
      <c r="C646" s="132" t="s">
        <v>12</v>
      </c>
      <c r="D646" s="134">
        <v>22.68</v>
      </c>
    </row>
    <row r="647" spans="1:4" ht="28.5" x14ac:dyDescent="0.2">
      <c r="A647" s="133" t="s">
        <v>1847</v>
      </c>
      <c r="B647" s="133" t="s">
        <v>1846</v>
      </c>
      <c r="C647" s="132" t="s">
        <v>12</v>
      </c>
      <c r="D647" s="134">
        <v>37.14</v>
      </c>
    </row>
    <row r="648" spans="1:4" ht="28.5" x14ac:dyDescent="0.2">
      <c r="A648" s="133" t="s">
        <v>1845</v>
      </c>
      <c r="B648" s="133" t="s">
        <v>1844</v>
      </c>
      <c r="C648" s="132" t="s">
        <v>12</v>
      </c>
      <c r="D648" s="134">
        <v>50.72</v>
      </c>
    </row>
    <row r="649" spans="1:4" ht="28.5" x14ac:dyDescent="0.2">
      <c r="A649" s="133" t="s">
        <v>1843</v>
      </c>
      <c r="B649" s="133" t="s">
        <v>1842</v>
      </c>
      <c r="C649" s="132" t="s">
        <v>12</v>
      </c>
      <c r="D649" s="134">
        <v>89.44</v>
      </c>
    </row>
    <row r="650" spans="1:4" ht="15" x14ac:dyDescent="0.2">
      <c r="A650" s="135" t="s">
        <v>1841</v>
      </c>
      <c r="B650" s="135" t="s">
        <v>1840</v>
      </c>
      <c r="C650" s="132"/>
      <c r="D650" s="134"/>
    </row>
    <row r="651" spans="1:4" ht="57" x14ac:dyDescent="0.2">
      <c r="A651" s="133" t="s">
        <v>1839</v>
      </c>
      <c r="B651" s="133" t="s">
        <v>1838</v>
      </c>
      <c r="C651" s="132" t="s">
        <v>39</v>
      </c>
      <c r="D651" s="134">
        <v>21.2</v>
      </c>
    </row>
    <row r="652" spans="1:4" ht="57" x14ac:dyDescent="0.2">
      <c r="A652" s="133" t="s">
        <v>1837</v>
      </c>
      <c r="B652" s="133" t="s">
        <v>1836</v>
      </c>
      <c r="C652" s="132" t="s">
        <v>39</v>
      </c>
      <c r="D652" s="134">
        <v>21.2</v>
      </c>
    </row>
    <row r="653" spans="1:4" ht="57" x14ac:dyDescent="0.2">
      <c r="A653" s="133" t="s">
        <v>1835</v>
      </c>
      <c r="B653" s="133" t="s">
        <v>1834</v>
      </c>
      <c r="C653" s="132" t="s">
        <v>39</v>
      </c>
      <c r="D653" s="134">
        <v>21.2</v>
      </c>
    </row>
    <row r="654" spans="1:4" ht="57" x14ac:dyDescent="0.2">
      <c r="A654" s="133" t="s">
        <v>1833</v>
      </c>
      <c r="B654" s="133" t="s">
        <v>1832</v>
      </c>
      <c r="C654" s="132" t="s">
        <v>39</v>
      </c>
      <c r="D654" s="134">
        <v>21.2</v>
      </c>
    </row>
    <row r="655" spans="1:4" ht="57" x14ac:dyDescent="0.2">
      <c r="A655" s="133" t="s">
        <v>1831</v>
      </c>
      <c r="B655" s="133" t="s">
        <v>1830</v>
      </c>
      <c r="C655" s="132" t="s">
        <v>39</v>
      </c>
      <c r="D655" s="134">
        <v>23.62</v>
      </c>
    </row>
    <row r="656" spans="1:4" ht="57" x14ac:dyDescent="0.2">
      <c r="A656" s="133" t="s">
        <v>1829</v>
      </c>
      <c r="B656" s="133" t="s">
        <v>1828</v>
      </c>
      <c r="C656" s="132" t="s">
        <v>39</v>
      </c>
      <c r="D656" s="134">
        <v>58.12</v>
      </c>
    </row>
    <row r="657" spans="1:4" ht="57" x14ac:dyDescent="0.2">
      <c r="A657" s="133" t="s">
        <v>1827</v>
      </c>
      <c r="B657" s="133" t="s">
        <v>1826</v>
      </c>
      <c r="C657" s="132" t="s">
        <v>39</v>
      </c>
      <c r="D657" s="134">
        <v>58.12</v>
      </c>
    </row>
    <row r="658" spans="1:4" ht="57" x14ac:dyDescent="0.2">
      <c r="A658" s="133" t="s">
        <v>1825</v>
      </c>
      <c r="B658" s="133" t="s">
        <v>1824</v>
      </c>
      <c r="C658" s="132" t="s">
        <v>39</v>
      </c>
      <c r="D658" s="134">
        <v>70.37</v>
      </c>
    </row>
    <row r="659" spans="1:4" ht="57" x14ac:dyDescent="0.2">
      <c r="A659" s="133" t="s">
        <v>1823</v>
      </c>
      <c r="B659" s="133" t="s">
        <v>1822</v>
      </c>
      <c r="C659" s="132" t="s">
        <v>39</v>
      </c>
      <c r="D659" s="134">
        <v>80.62</v>
      </c>
    </row>
    <row r="660" spans="1:4" ht="57" x14ac:dyDescent="0.2">
      <c r="A660" s="133" t="s">
        <v>1821</v>
      </c>
      <c r="B660" s="133" t="s">
        <v>1820</v>
      </c>
      <c r="C660" s="132" t="s">
        <v>39</v>
      </c>
      <c r="D660" s="134">
        <v>89.8</v>
      </c>
    </row>
    <row r="661" spans="1:4" ht="57" x14ac:dyDescent="0.2">
      <c r="A661" s="133" t="s">
        <v>1819</v>
      </c>
      <c r="B661" s="133" t="s">
        <v>1818</v>
      </c>
      <c r="C661" s="132" t="s">
        <v>39</v>
      </c>
      <c r="D661" s="134">
        <v>90.09</v>
      </c>
    </row>
    <row r="662" spans="1:4" ht="57" x14ac:dyDescent="0.2">
      <c r="A662" s="133" t="s">
        <v>1817</v>
      </c>
      <c r="B662" s="133" t="s">
        <v>1816</v>
      </c>
      <c r="C662" s="132" t="s">
        <v>39</v>
      </c>
      <c r="D662" s="134">
        <v>172.13</v>
      </c>
    </row>
    <row r="663" spans="1:4" ht="71.25" x14ac:dyDescent="0.2">
      <c r="A663" s="133" t="s">
        <v>1815</v>
      </c>
      <c r="B663" s="133" t="s">
        <v>1814</v>
      </c>
      <c r="C663" s="132" t="s">
        <v>39</v>
      </c>
      <c r="D663" s="134">
        <v>416.56</v>
      </c>
    </row>
    <row r="664" spans="1:4" ht="28.5" x14ac:dyDescent="0.2">
      <c r="A664" s="133" t="s">
        <v>1813</v>
      </c>
      <c r="B664" s="133" t="s">
        <v>1812</v>
      </c>
      <c r="C664" s="132" t="s">
        <v>39</v>
      </c>
      <c r="D664" s="131">
        <v>3634.54</v>
      </c>
    </row>
    <row r="665" spans="1:4" ht="57" x14ac:dyDescent="0.2">
      <c r="A665" s="133" t="s">
        <v>1811</v>
      </c>
      <c r="B665" s="133" t="s">
        <v>1810</v>
      </c>
      <c r="C665" s="132" t="s">
        <v>39</v>
      </c>
      <c r="D665" s="134">
        <v>148.07</v>
      </c>
    </row>
    <row r="666" spans="1:4" ht="57" x14ac:dyDescent="0.2">
      <c r="A666" s="133" t="s">
        <v>1809</v>
      </c>
      <c r="B666" s="133" t="s">
        <v>1808</v>
      </c>
      <c r="C666" s="132" t="s">
        <v>39</v>
      </c>
      <c r="D666" s="134">
        <v>23.84</v>
      </c>
    </row>
    <row r="667" spans="1:4" ht="57" x14ac:dyDescent="0.2">
      <c r="A667" s="133" t="s">
        <v>1807</v>
      </c>
      <c r="B667" s="133" t="s">
        <v>1806</v>
      </c>
      <c r="C667" s="132" t="s">
        <v>39</v>
      </c>
      <c r="D667" s="134">
        <v>27.15</v>
      </c>
    </row>
    <row r="668" spans="1:4" ht="57" x14ac:dyDescent="0.2">
      <c r="A668" s="133" t="s">
        <v>1805</v>
      </c>
      <c r="B668" s="133" t="s">
        <v>1804</v>
      </c>
      <c r="C668" s="132" t="s">
        <v>39</v>
      </c>
      <c r="D668" s="134">
        <v>27.15</v>
      </c>
    </row>
    <row r="669" spans="1:4" ht="57" x14ac:dyDescent="0.2">
      <c r="A669" s="133" t="s">
        <v>1803</v>
      </c>
      <c r="B669" s="133" t="s">
        <v>1802</v>
      </c>
      <c r="C669" s="132" t="s">
        <v>39</v>
      </c>
      <c r="D669" s="134">
        <v>40.98</v>
      </c>
    </row>
    <row r="670" spans="1:4" ht="57" x14ac:dyDescent="0.2">
      <c r="A670" s="133" t="s">
        <v>1801</v>
      </c>
      <c r="B670" s="133" t="s">
        <v>1800</v>
      </c>
      <c r="C670" s="132" t="s">
        <v>39</v>
      </c>
      <c r="D670" s="134">
        <v>58.12</v>
      </c>
    </row>
    <row r="671" spans="1:4" ht="57" x14ac:dyDescent="0.2">
      <c r="A671" s="133" t="s">
        <v>1799</v>
      </c>
      <c r="B671" s="133" t="s">
        <v>1798</v>
      </c>
      <c r="C671" s="132" t="s">
        <v>39</v>
      </c>
      <c r="D671" s="134">
        <v>58.12</v>
      </c>
    </row>
    <row r="672" spans="1:4" ht="57" x14ac:dyDescent="0.2">
      <c r="A672" s="133" t="s">
        <v>1797</v>
      </c>
      <c r="B672" s="133" t="s">
        <v>1796</v>
      </c>
      <c r="C672" s="132" t="s">
        <v>39</v>
      </c>
      <c r="D672" s="134">
        <v>69.47</v>
      </c>
    </row>
    <row r="673" spans="1:4" ht="57" x14ac:dyDescent="0.2">
      <c r="A673" s="133" t="s">
        <v>1795</v>
      </c>
      <c r="B673" s="133" t="s">
        <v>1794</v>
      </c>
      <c r="C673" s="132" t="s">
        <v>39</v>
      </c>
      <c r="D673" s="134">
        <v>90.57</v>
      </c>
    </row>
    <row r="674" spans="1:4" ht="57" x14ac:dyDescent="0.2">
      <c r="A674" s="133" t="s">
        <v>1793</v>
      </c>
      <c r="B674" s="133" t="s">
        <v>1792</v>
      </c>
      <c r="C674" s="132" t="s">
        <v>39</v>
      </c>
      <c r="D674" s="134">
        <v>93.19</v>
      </c>
    </row>
    <row r="675" spans="1:4" ht="57" x14ac:dyDescent="0.2">
      <c r="A675" s="133" t="s">
        <v>1791</v>
      </c>
      <c r="B675" s="133" t="s">
        <v>1790</v>
      </c>
      <c r="C675" s="132" t="s">
        <v>39</v>
      </c>
      <c r="D675" s="134">
        <v>149.37</v>
      </c>
    </row>
    <row r="676" spans="1:4" ht="57" x14ac:dyDescent="0.2">
      <c r="A676" s="133" t="s">
        <v>1789</v>
      </c>
      <c r="B676" s="133" t="s">
        <v>1788</v>
      </c>
      <c r="C676" s="132" t="s">
        <v>39</v>
      </c>
      <c r="D676" s="134">
        <v>80.62</v>
      </c>
    </row>
    <row r="677" spans="1:4" ht="57" x14ac:dyDescent="0.2">
      <c r="A677" s="133" t="s">
        <v>1787</v>
      </c>
      <c r="B677" s="133" t="s">
        <v>1786</v>
      </c>
      <c r="C677" s="132" t="s">
        <v>39</v>
      </c>
      <c r="D677" s="134">
        <v>80.62</v>
      </c>
    </row>
    <row r="678" spans="1:4" ht="57" x14ac:dyDescent="0.2">
      <c r="A678" s="133" t="s">
        <v>1785</v>
      </c>
      <c r="B678" s="133" t="s">
        <v>1784</v>
      </c>
      <c r="C678" s="132" t="s">
        <v>39</v>
      </c>
      <c r="D678" s="134">
        <v>80.62</v>
      </c>
    </row>
    <row r="679" spans="1:4" ht="57" x14ac:dyDescent="0.2">
      <c r="A679" s="133" t="s">
        <v>1783</v>
      </c>
      <c r="B679" s="133" t="s">
        <v>1782</v>
      </c>
      <c r="C679" s="132" t="s">
        <v>39</v>
      </c>
      <c r="D679" s="134">
        <v>147.38999999999999</v>
      </c>
    </row>
    <row r="680" spans="1:4" ht="57" x14ac:dyDescent="0.2">
      <c r="A680" s="133" t="s">
        <v>1781</v>
      </c>
      <c r="B680" s="133" t="s">
        <v>1780</v>
      </c>
      <c r="C680" s="132" t="s">
        <v>39</v>
      </c>
      <c r="D680" s="134">
        <v>172.13</v>
      </c>
    </row>
    <row r="681" spans="1:4" ht="28.5" x14ac:dyDescent="0.2">
      <c r="A681" s="133" t="s">
        <v>1779</v>
      </c>
      <c r="B681" s="133" t="s">
        <v>1778</v>
      </c>
      <c r="C681" s="132" t="s">
        <v>39</v>
      </c>
      <c r="D681" s="134">
        <v>431.8</v>
      </c>
    </row>
    <row r="682" spans="1:4" ht="71.25" x14ac:dyDescent="0.2">
      <c r="A682" s="133" t="s">
        <v>1777</v>
      </c>
      <c r="B682" s="133" t="s">
        <v>1776</v>
      </c>
      <c r="C682" s="132" t="s">
        <v>39</v>
      </c>
      <c r="D682" s="134">
        <v>493.4</v>
      </c>
    </row>
    <row r="683" spans="1:4" ht="85.5" x14ac:dyDescent="0.2">
      <c r="A683" s="133" t="s">
        <v>1775</v>
      </c>
      <c r="B683" s="133" t="s">
        <v>1774</v>
      </c>
      <c r="C683" s="132" t="s">
        <v>39</v>
      </c>
      <c r="D683" s="131">
        <v>1064.6600000000001</v>
      </c>
    </row>
    <row r="684" spans="1:4" ht="85.5" x14ac:dyDescent="0.2">
      <c r="A684" s="133" t="s">
        <v>1773</v>
      </c>
      <c r="B684" s="133" t="s">
        <v>1772</v>
      </c>
      <c r="C684" s="132" t="s">
        <v>39</v>
      </c>
      <c r="D684" s="131">
        <v>1337.63</v>
      </c>
    </row>
    <row r="685" spans="1:4" ht="28.5" x14ac:dyDescent="0.2">
      <c r="A685" s="133" t="s">
        <v>1771</v>
      </c>
      <c r="B685" s="133" t="s">
        <v>1770</v>
      </c>
      <c r="C685" s="132" t="s">
        <v>39</v>
      </c>
      <c r="D685" s="134">
        <v>143.83000000000001</v>
      </c>
    </row>
    <row r="686" spans="1:4" ht="57" x14ac:dyDescent="0.2">
      <c r="A686" s="133" t="s">
        <v>1769</v>
      </c>
      <c r="B686" s="133" t="s">
        <v>1768</v>
      </c>
      <c r="C686" s="132" t="s">
        <v>39</v>
      </c>
      <c r="D686" s="134">
        <v>185.11</v>
      </c>
    </row>
    <row r="687" spans="1:4" ht="57" x14ac:dyDescent="0.2">
      <c r="A687" s="133" t="s">
        <v>1767</v>
      </c>
      <c r="B687" s="133" t="s">
        <v>1766</v>
      </c>
      <c r="C687" s="132" t="s">
        <v>39</v>
      </c>
      <c r="D687" s="134">
        <v>21.2</v>
      </c>
    </row>
    <row r="688" spans="1:4" ht="57" x14ac:dyDescent="0.2">
      <c r="A688" s="133" t="s">
        <v>1765</v>
      </c>
      <c r="B688" s="133" t="s">
        <v>1764</v>
      </c>
      <c r="C688" s="132" t="s">
        <v>39</v>
      </c>
      <c r="D688" s="134">
        <v>467.05</v>
      </c>
    </row>
    <row r="689" spans="1:4" x14ac:dyDescent="0.2">
      <c r="A689" s="133" t="s">
        <v>1763</v>
      </c>
      <c r="B689" s="133" t="s">
        <v>1762</v>
      </c>
      <c r="C689" s="132" t="s">
        <v>39</v>
      </c>
      <c r="D689" s="131">
        <v>2331.6</v>
      </c>
    </row>
    <row r="690" spans="1:4" x14ac:dyDescent="0.2">
      <c r="A690" s="133" t="s">
        <v>1761</v>
      </c>
      <c r="B690" s="133" t="s">
        <v>1760</v>
      </c>
      <c r="C690" s="132" t="s">
        <v>39</v>
      </c>
      <c r="D690" s="131">
        <v>3492</v>
      </c>
    </row>
    <row r="691" spans="1:4" x14ac:dyDescent="0.2">
      <c r="A691" s="133" t="s">
        <v>1759</v>
      </c>
      <c r="B691" s="133" t="s">
        <v>1758</v>
      </c>
      <c r="C691" s="132" t="s">
        <v>39</v>
      </c>
      <c r="D691" s="131">
        <v>4633.5600000000004</v>
      </c>
    </row>
    <row r="692" spans="1:4" x14ac:dyDescent="0.2">
      <c r="A692" s="133" t="s">
        <v>1757</v>
      </c>
      <c r="B692" s="133" t="s">
        <v>1756</v>
      </c>
      <c r="C692" s="132" t="s">
        <v>39</v>
      </c>
      <c r="D692" s="131">
        <v>8822.15</v>
      </c>
    </row>
    <row r="693" spans="1:4" x14ac:dyDescent="0.2">
      <c r="A693" s="133" t="s">
        <v>1755</v>
      </c>
      <c r="B693" s="133" t="s">
        <v>1754</v>
      </c>
      <c r="C693" s="132" t="s">
        <v>39</v>
      </c>
      <c r="D693" s="134">
        <v>51.24</v>
      </c>
    </row>
    <row r="694" spans="1:4" x14ac:dyDescent="0.2">
      <c r="A694" s="133" t="s">
        <v>1753</v>
      </c>
      <c r="B694" s="133" t="s">
        <v>1752</v>
      </c>
      <c r="C694" s="132" t="s">
        <v>39</v>
      </c>
      <c r="D694" s="134">
        <v>51.24</v>
      </c>
    </row>
    <row r="695" spans="1:4" x14ac:dyDescent="0.2">
      <c r="A695" s="133" t="s">
        <v>1751</v>
      </c>
      <c r="B695" s="133" t="s">
        <v>1750</v>
      </c>
      <c r="C695" s="132" t="s">
        <v>39</v>
      </c>
      <c r="D695" s="134">
        <v>109.63</v>
      </c>
    </row>
    <row r="696" spans="1:4" x14ac:dyDescent="0.2">
      <c r="A696" s="133" t="s">
        <v>1749</v>
      </c>
      <c r="B696" s="133" t="s">
        <v>1748</v>
      </c>
      <c r="C696" s="132" t="s">
        <v>39</v>
      </c>
      <c r="D696" s="134">
        <v>109.63</v>
      </c>
    </row>
    <row r="697" spans="1:4" x14ac:dyDescent="0.2">
      <c r="A697" s="133" t="s">
        <v>1747</v>
      </c>
      <c r="B697" s="133" t="s">
        <v>1746</v>
      </c>
      <c r="C697" s="132" t="s">
        <v>39</v>
      </c>
      <c r="D697" s="134">
        <v>109.63</v>
      </c>
    </row>
    <row r="698" spans="1:4" x14ac:dyDescent="0.2">
      <c r="A698" s="133" t="s">
        <v>1745</v>
      </c>
      <c r="B698" s="133" t="s">
        <v>1744</v>
      </c>
      <c r="C698" s="132" t="s">
        <v>39</v>
      </c>
      <c r="D698" s="134">
        <v>51.24</v>
      </c>
    </row>
    <row r="699" spans="1:4" ht="28.5" x14ac:dyDescent="0.2">
      <c r="A699" s="133" t="s">
        <v>1743</v>
      </c>
      <c r="B699" s="133" t="s">
        <v>1742</v>
      </c>
      <c r="C699" s="132" t="s">
        <v>39</v>
      </c>
      <c r="D699" s="134">
        <v>131.13999999999999</v>
      </c>
    </row>
    <row r="700" spans="1:4" ht="28.5" x14ac:dyDescent="0.2">
      <c r="A700" s="133" t="s">
        <v>1741</v>
      </c>
      <c r="B700" s="133" t="s">
        <v>1740</v>
      </c>
      <c r="C700" s="132" t="s">
        <v>39</v>
      </c>
      <c r="D700" s="134">
        <v>143.83000000000001</v>
      </c>
    </row>
    <row r="701" spans="1:4" ht="15" x14ac:dyDescent="0.2">
      <c r="A701" s="135" t="s">
        <v>1739</v>
      </c>
      <c r="B701" s="135" t="s">
        <v>1738</v>
      </c>
      <c r="C701" s="132"/>
      <c r="D701" s="134"/>
    </row>
    <row r="702" spans="1:4" ht="42.75" x14ac:dyDescent="0.2">
      <c r="A702" s="133" t="s">
        <v>1737</v>
      </c>
      <c r="B702" s="133" t="s">
        <v>1736</v>
      </c>
      <c r="C702" s="132" t="s">
        <v>12</v>
      </c>
      <c r="D702" s="134">
        <v>5.34</v>
      </c>
    </row>
    <row r="703" spans="1:4" ht="42.75" x14ac:dyDescent="0.2">
      <c r="A703" s="133" t="s">
        <v>1735</v>
      </c>
      <c r="B703" s="133" t="s">
        <v>1734</v>
      </c>
      <c r="C703" s="132" t="s">
        <v>12</v>
      </c>
      <c r="D703" s="134">
        <v>6.65</v>
      </c>
    </row>
    <row r="704" spans="1:4" ht="42.75" x14ac:dyDescent="0.2">
      <c r="A704" s="133" t="s">
        <v>1733</v>
      </c>
      <c r="B704" s="133" t="s">
        <v>1732</v>
      </c>
      <c r="C704" s="132" t="s">
        <v>12</v>
      </c>
      <c r="D704" s="134">
        <v>9.17</v>
      </c>
    </row>
    <row r="705" spans="1:4" ht="42.75" x14ac:dyDescent="0.2">
      <c r="A705" s="133" t="s">
        <v>1731</v>
      </c>
      <c r="B705" s="133" t="s">
        <v>1730</v>
      </c>
      <c r="C705" s="132" t="s">
        <v>12</v>
      </c>
      <c r="D705" s="134">
        <v>11.89</v>
      </c>
    </row>
    <row r="706" spans="1:4" ht="42.75" x14ac:dyDescent="0.2">
      <c r="A706" s="133" t="s">
        <v>1729</v>
      </c>
      <c r="B706" s="133" t="s">
        <v>1728</v>
      </c>
      <c r="C706" s="132" t="s">
        <v>12</v>
      </c>
      <c r="D706" s="134">
        <v>16.7</v>
      </c>
    </row>
    <row r="707" spans="1:4" ht="42.75" x14ac:dyDescent="0.2">
      <c r="A707" s="133" t="s">
        <v>1727</v>
      </c>
      <c r="B707" s="133" t="s">
        <v>1726</v>
      </c>
      <c r="C707" s="132" t="s">
        <v>12</v>
      </c>
      <c r="D707" s="134">
        <v>25.61</v>
      </c>
    </row>
    <row r="708" spans="1:4" ht="42.75" x14ac:dyDescent="0.2">
      <c r="A708" s="133" t="s">
        <v>1725</v>
      </c>
      <c r="B708" s="133" t="s">
        <v>1724</v>
      </c>
      <c r="C708" s="132" t="s">
        <v>12</v>
      </c>
      <c r="D708" s="134">
        <v>35.67</v>
      </c>
    </row>
    <row r="709" spans="1:4" ht="28.5" x14ac:dyDescent="0.2">
      <c r="A709" s="133" t="s">
        <v>1723</v>
      </c>
      <c r="B709" s="133" t="s">
        <v>1722</v>
      </c>
      <c r="C709" s="132" t="s">
        <v>12</v>
      </c>
      <c r="D709" s="134">
        <v>41.66</v>
      </c>
    </row>
    <row r="710" spans="1:4" ht="28.5" x14ac:dyDescent="0.2">
      <c r="A710" s="133" t="s">
        <v>1721</v>
      </c>
      <c r="B710" s="133" t="s">
        <v>1720</v>
      </c>
      <c r="C710" s="132" t="s">
        <v>12</v>
      </c>
      <c r="D710" s="134">
        <v>18.87</v>
      </c>
    </row>
    <row r="711" spans="1:4" ht="42.75" x14ac:dyDescent="0.2">
      <c r="A711" s="133" t="s">
        <v>1719</v>
      </c>
      <c r="B711" s="133" t="s">
        <v>1718</v>
      </c>
      <c r="C711" s="132" t="s">
        <v>12</v>
      </c>
      <c r="D711" s="134">
        <v>7.58</v>
      </c>
    </row>
    <row r="712" spans="1:4" ht="42.75" x14ac:dyDescent="0.2">
      <c r="A712" s="133" t="s">
        <v>1717</v>
      </c>
      <c r="B712" s="133" t="s">
        <v>1716</v>
      </c>
      <c r="C712" s="132" t="s">
        <v>12</v>
      </c>
      <c r="D712" s="134">
        <v>9.9600000000000009</v>
      </c>
    </row>
    <row r="713" spans="1:4" ht="42.75" x14ac:dyDescent="0.2">
      <c r="A713" s="133" t="s">
        <v>1715</v>
      </c>
      <c r="B713" s="133" t="s">
        <v>1714</v>
      </c>
      <c r="C713" s="132" t="s">
        <v>12</v>
      </c>
      <c r="D713" s="134">
        <v>12.45</v>
      </c>
    </row>
    <row r="714" spans="1:4" ht="42.75" x14ac:dyDescent="0.2">
      <c r="A714" s="133" t="s">
        <v>1713</v>
      </c>
      <c r="B714" s="133" t="s">
        <v>1712</v>
      </c>
      <c r="C714" s="132" t="s">
        <v>12</v>
      </c>
      <c r="D714" s="134">
        <v>17.63</v>
      </c>
    </row>
    <row r="715" spans="1:4" ht="42.75" x14ac:dyDescent="0.2">
      <c r="A715" s="133" t="s">
        <v>1711</v>
      </c>
      <c r="B715" s="133" t="s">
        <v>1710</v>
      </c>
      <c r="C715" s="132" t="s">
        <v>12</v>
      </c>
      <c r="D715" s="134">
        <v>25.37</v>
      </c>
    </row>
    <row r="716" spans="1:4" ht="42.75" x14ac:dyDescent="0.2">
      <c r="A716" s="133" t="s">
        <v>1709</v>
      </c>
      <c r="B716" s="133" t="s">
        <v>1708</v>
      </c>
      <c r="C716" s="132" t="s">
        <v>12</v>
      </c>
      <c r="D716" s="134">
        <v>35.79</v>
      </c>
    </row>
    <row r="717" spans="1:4" ht="42.75" x14ac:dyDescent="0.2">
      <c r="A717" s="133" t="s">
        <v>1707</v>
      </c>
      <c r="B717" s="133" t="s">
        <v>1706</v>
      </c>
      <c r="C717" s="132" t="s">
        <v>12</v>
      </c>
      <c r="D717" s="134">
        <v>51.7</v>
      </c>
    </row>
    <row r="718" spans="1:4" ht="42.75" x14ac:dyDescent="0.2">
      <c r="A718" s="133" t="s">
        <v>1705</v>
      </c>
      <c r="B718" s="133" t="s">
        <v>1704</v>
      </c>
      <c r="C718" s="132" t="s">
        <v>12</v>
      </c>
      <c r="D718" s="134">
        <v>72.099999999999994</v>
      </c>
    </row>
    <row r="719" spans="1:4" ht="42.75" x14ac:dyDescent="0.2">
      <c r="A719" s="133" t="s">
        <v>1703</v>
      </c>
      <c r="B719" s="133" t="s">
        <v>1702</v>
      </c>
      <c r="C719" s="132" t="s">
        <v>12</v>
      </c>
      <c r="D719" s="134">
        <v>130.54</v>
      </c>
    </row>
    <row r="720" spans="1:4" ht="42.75" x14ac:dyDescent="0.2">
      <c r="A720" s="133" t="s">
        <v>1701</v>
      </c>
      <c r="B720" s="133" t="s">
        <v>1700</v>
      </c>
      <c r="C720" s="132" t="s">
        <v>12</v>
      </c>
      <c r="D720" s="134">
        <v>165.05</v>
      </c>
    </row>
    <row r="721" spans="1:4" ht="42.75" x14ac:dyDescent="0.2">
      <c r="A721" s="133" t="s">
        <v>1699</v>
      </c>
      <c r="B721" s="133" t="s">
        <v>1698</v>
      </c>
      <c r="C721" s="132" t="s">
        <v>12</v>
      </c>
      <c r="D721" s="134">
        <v>427.96</v>
      </c>
    </row>
    <row r="722" spans="1:4" ht="42.75" x14ac:dyDescent="0.2">
      <c r="A722" s="133" t="s">
        <v>1697</v>
      </c>
      <c r="B722" s="133" t="s">
        <v>1696</v>
      </c>
      <c r="C722" s="132" t="s">
        <v>12</v>
      </c>
      <c r="D722" s="134">
        <v>99.23</v>
      </c>
    </row>
    <row r="723" spans="1:4" ht="42.75" x14ac:dyDescent="0.2">
      <c r="A723" s="133" t="s">
        <v>1695</v>
      </c>
      <c r="B723" s="133" t="s">
        <v>1694</v>
      </c>
      <c r="C723" s="132" t="s">
        <v>12</v>
      </c>
      <c r="D723" s="134">
        <v>204.4</v>
      </c>
    </row>
    <row r="724" spans="1:4" ht="42.75" x14ac:dyDescent="0.2">
      <c r="A724" s="133" t="s">
        <v>1693</v>
      </c>
      <c r="B724" s="133" t="s">
        <v>1692</v>
      </c>
      <c r="C724" s="132" t="s">
        <v>12</v>
      </c>
      <c r="D724" s="134">
        <v>252.17</v>
      </c>
    </row>
    <row r="725" spans="1:4" ht="42.75" x14ac:dyDescent="0.2">
      <c r="A725" s="133" t="s">
        <v>1691</v>
      </c>
      <c r="B725" s="133" t="s">
        <v>1690</v>
      </c>
      <c r="C725" s="132" t="s">
        <v>12</v>
      </c>
      <c r="D725" s="134">
        <v>329.78</v>
      </c>
    </row>
    <row r="726" spans="1:4" ht="42.75" x14ac:dyDescent="0.2">
      <c r="A726" s="133" t="s">
        <v>1689</v>
      </c>
      <c r="B726" s="133" t="s">
        <v>1688</v>
      </c>
      <c r="C726" s="132" t="s">
        <v>12</v>
      </c>
      <c r="D726" s="134">
        <v>87.6</v>
      </c>
    </row>
    <row r="727" spans="1:4" ht="42.75" x14ac:dyDescent="0.2">
      <c r="A727" s="133" t="s">
        <v>1687</v>
      </c>
      <c r="B727" s="133" t="s">
        <v>1686</v>
      </c>
      <c r="C727" s="132" t="s">
        <v>12</v>
      </c>
      <c r="D727" s="134">
        <v>102.53</v>
      </c>
    </row>
    <row r="728" spans="1:4" ht="42.75" x14ac:dyDescent="0.2">
      <c r="A728" s="133" t="s">
        <v>1685</v>
      </c>
      <c r="B728" s="133" t="s">
        <v>1684</v>
      </c>
      <c r="C728" s="132" t="s">
        <v>12</v>
      </c>
      <c r="D728" s="134">
        <v>28.93</v>
      </c>
    </row>
    <row r="729" spans="1:4" ht="42.75" x14ac:dyDescent="0.2">
      <c r="A729" s="133" t="s">
        <v>1683</v>
      </c>
      <c r="B729" s="133" t="s">
        <v>1682</v>
      </c>
      <c r="C729" s="132" t="s">
        <v>12</v>
      </c>
      <c r="D729" s="134">
        <v>15.24</v>
      </c>
    </row>
    <row r="730" spans="1:4" ht="42.75" x14ac:dyDescent="0.2">
      <c r="A730" s="133" t="s">
        <v>1681</v>
      </c>
      <c r="B730" s="133" t="s">
        <v>1680</v>
      </c>
      <c r="C730" s="132" t="s">
        <v>12</v>
      </c>
      <c r="D730" s="134">
        <v>21.42</v>
      </c>
    </row>
    <row r="731" spans="1:4" ht="15" x14ac:dyDescent="0.2">
      <c r="A731" s="135" t="s">
        <v>1679</v>
      </c>
      <c r="B731" s="135" t="s">
        <v>1678</v>
      </c>
      <c r="C731" s="132"/>
      <c r="D731" s="134"/>
    </row>
    <row r="732" spans="1:4" x14ac:dyDescent="0.2">
      <c r="A732" s="133" t="s">
        <v>1677</v>
      </c>
      <c r="B732" s="133" t="s">
        <v>1676</v>
      </c>
      <c r="C732" s="132" t="s">
        <v>39</v>
      </c>
      <c r="D732" s="134">
        <v>16.3</v>
      </c>
    </row>
    <row r="733" spans="1:4" x14ac:dyDescent="0.2">
      <c r="A733" s="133" t="s">
        <v>1675</v>
      </c>
      <c r="B733" s="133" t="s">
        <v>1674</v>
      </c>
      <c r="C733" s="132" t="s">
        <v>39</v>
      </c>
      <c r="D733" s="134">
        <v>18.09</v>
      </c>
    </row>
    <row r="734" spans="1:4" ht="28.5" x14ac:dyDescent="0.2">
      <c r="A734" s="133" t="s">
        <v>1673</v>
      </c>
      <c r="B734" s="133" t="s">
        <v>1388</v>
      </c>
      <c r="C734" s="132" t="s">
        <v>39</v>
      </c>
      <c r="D734" s="134">
        <v>232.79</v>
      </c>
    </row>
    <row r="735" spans="1:4" x14ac:dyDescent="0.2">
      <c r="A735" s="133" t="s">
        <v>1672</v>
      </c>
      <c r="B735" s="133" t="s">
        <v>1671</v>
      </c>
      <c r="C735" s="132" t="s">
        <v>39</v>
      </c>
      <c r="D735" s="134">
        <v>10.98</v>
      </c>
    </row>
    <row r="736" spans="1:4" ht="28.5" x14ac:dyDescent="0.2">
      <c r="A736" s="133" t="s">
        <v>1670</v>
      </c>
      <c r="B736" s="133" t="s">
        <v>1669</v>
      </c>
      <c r="C736" s="132" t="s">
        <v>39</v>
      </c>
      <c r="D736" s="134">
        <v>2.1</v>
      </c>
    </row>
    <row r="737" spans="1:4" ht="28.5" x14ac:dyDescent="0.2">
      <c r="A737" s="133" t="s">
        <v>1668</v>
      </c>
      <c r="B737" s="133" t="s">
        <v>1667</v>
      </c>
      <c r="C737" s="132" t="s">
        <v>39</v>
      </c>
      <c r="D737" s="134">
        <v>3.22</v>
      </c>
    </row>
    <row r="738" spans="1:4" ht="28.5" x14ac:dyDescent="0.2">
      <c r="A738" s="133" t="s">
        <v>1666</v>
      </c>
      <c r="B738" s="133" t="s">
        <v>1665</v>
      </c>
      <c r="C738" s="132" t="s">
        <v>39</v>
      </c>
      <c r="D738" s="134">
        <v>6.54</v>
      </c>
    </row>
    <row r="739" spans="1:4" ht="28.5" x14ac:dyDescent="0.2">
      <c r="A739" s="133" t="s">
        <v>1664</v>
      </c>
      <c r="B739" s="133" t="s">
        <v>1663</v>
      </c>
      <c r="C739" s="132" t="s">
        <v>39</v>
      </c>
      <c r="D739" s="134">
        <v>22.1</v>
      </c>
    </row>
    <row r="740" spans="1:4" x14ac:dyDescent="0.2">
      <c r="A740" s="133" t="s">
        <v>1662</v>
      </c>
      <c r="B740" s="133" t="s">
        <v>1661</v>
      </c>
      <c r="C740" s="132" t="s">
        <v>39</v>
      </c>
      <c r="D740" s="134">
        <v>95.03</v>
      </c>
    </row>
    <row r="741" spans="1:4" ht="28.5" x14ac:dyDescent="0.2">
      <c r="A741" s="133" t="s">
        <v>1660</v>
      </c>
      <c r="B741" s="133" t="s">
        <v>1659</v>
      </c>
      <c r="C741" s="132" t="s">
        <v>39</v>
      </c>
      <c r="D741" s="134">
        <v>13.11</v>
      </c>
    </row>
    <row r="742" spans="1:4" ht="45" x14ac:dyDescent="0.2">
      <c r="A742" s="135" t="s">
        <v>1658</v>
      </c>
      <c r="B742" s="135" t="s">
        <v>1657</v>
      </c>
      <c r="C742" s="132"/>
      <c r="D742" s="134"/>
    </row>
    <row r="743" spans="1:4" ht="42.75" x14ac:dyDescent="0.2">
      <c r="A743" s="133" t="s">
        <v>1656</v>
      </c>
      <c r="B743" s="133" t="s">
        <v>1655</v>
      </c>
      <c r="C743" s="132" t="s">
        <v>12</v>
      </c>
      <c r="D743" s="134">
        <v>10.28</v>
      </c>
    </row>
    <row r="744" spans="1:4" ht="42.75" x14ac:dyDescent="0.2">
      <c r="A744" s="133" t="s">
        <v>1654</v>
      </c>
      <c r="B744" s="133" t="s">
        <v>1653</v>
      </c>
      <c r="C744" s="132" t="s">
        <v>12</v>
      </c>
      <c r="D744" s="134">
        <v>15.38</v>
      </c>
    </row>
    <row r="745" spans="1:4" ht="42.75" x14ac:dyDescent="0.2">
      <c r="A745" s="133" t="s">
        <v>1652</v>
      </c>
      <c r="B745" s="133" t="s">
        <v>1651</v>
      </c>
      <c r="C745" s="132" t="s">
        <v>12</v>
      </c>
      <c r="D745" s="134">
        <v>23.16</v>
      </c>
    </row>
    <row r="746" spans="1:4" ht="42.75" x14ac:dyDescent="0.2">
      <c r="A746" s="133" t="s">
        <v>1650</v>
      </c>
      <c r="B746" s="133" t="s">
        <v>1649</v>
      </c>
      <c r="C746" s="132" t="s">
        <v>12</v>
      </c>
      <c r="D746" s="134">
        <v>19.600000000000001</v>
      </c>
    </row>
    <row r="747" spans="1:4" ht="42.75" x14ac:dyDescent="0.2">
      <c r="A747" s="133" t="s">
        <v>1648</v>
      </c>
      <c r="B747" s="133" t="s">
        <v>1647</v>
      </c>
      <c r="C747" s="132" t="s">
        <v>12</v>
      </c>
      <c r="D747" s="134">
        <v>29.84</v>
      </c>
    </row>
    <row r="748" spans="1:4" ht="42.75" x14ac:dyDescent="0.2">
      <c r="A748" s="133" t="s">
        <v>1646</v>
      </c>
      <c r="B748" s="133" t="s">
        <v>1645</v>
      </c>
      <c r="C748" s="132" t="s">
        <v>12</v>
      </c>
      <c r="D748" s="134">
        <v>43.42</v>
      </c>
    </row>
    <row r="749" spans="1:4" ht="30" x14ac:dyDescent="0.2">
      <c r="A749" s="135" t="s">
        <v>1644</v>
      </c>
      <c r="B749" s="135" t="s">
        <v>1643</v>
      </c>
      <c r="C749" s="132"/>
      <c r="D749" s="134"/>
    </row>
    <row r="750" spans="1:4" ht="57" x14ac:dyDescent="0.2">
      <c r="A750" s="133" t="s">
        <v>1642</v>
      </c>
      <c r="B750" s="133" t="s">
        <v>1641</v>
      </c>
      <c r="C750" s="132" t="s">
        <v>39</v>
      </c>
      <c r="D750" s="131">
        <v>2176.1999999999998</v>
      </c>
    </row>
    <row r="751" spans="1:4" ht="57" x14ac:dyDescent="0.2">
      <c r="A751" s="133" t="s">
        <v>1640</v>
      </c>
      <c r="B751" s="133" t="s">
        <v>1639</v>
      </c>
      <c r="C751" s="132" t="s">
        <v>39</v>
      </c>
      <c r="D751" s="131">
        <v>2962.29</v>
      </c>
    </row>
    <row r="752" spans="1:4" ht="57" x14ac:dyDescent="0.2">
      <c r="A752" s="133" t="s">
        <v>1638</v>
      </c>
      <c r="B752" s="133" t="s">
        <v>1637</v>
      </c>
      <c r="C752" s="132" t="s">
        <v>39</v>
      </c>
      <c r="D752" s="131">
        <v>3240.5</v>
      </c>
    </row>
    <row r="753" spans="1:4" ht="57" x14ac:dyDescent="0.2">
      <c r="A753" s="133" t="s">
        <v>1636</v>
      </c>
      <c r="B753" s="133" t="s">
        <v>1635</v>
      </c>
      <c r="C753" s="132" t="s">
        <v>39</v>
      </c>
      <c r="D753" s="131">
        <v>3586.58</v>
      </c>
    </row>
    <row r="754" spans="1:4" ht="57" x14ac:dyDescent="0.2">
      <c r="A754" s="133" t="s">
        <v>1634</v>
      </c>
      <c r="B754" s="133" t="s">
        <v>1633</v>
      </c>
      <c r="C754" s="132" t="s">
        <v>39</v>
      </c>
      <c r="D754" s="131">
        <v>3946.39</v>
      </c>
    </row>
    <row r="755" spans="1:4" ht="57" x14ac:dyDescent="0.2">
      <c r="A755" s="133" t="s">
        <v>1632</v>
      </c>
      <c r="B755" s="133" t="s">
        <v>1631</v>
      </c>
      <c r="C755" s="132" t="s">
        <v>39</v>
      </c>
      <c r="D755" s="131">
        <v>8755.25</v>
      </c>
    </row>
    <row r="756" spans="1:4" ht="85.5" x14ac:dyDescent="0.2">
      <c r="A756" s="133" t="s">
        <v>1630</v>
      </c>
      <c r="B756" s="133" t="s">
        <v>1629</v>
      </c>
      <c r="C756" s="132" t="s">
        <v>39</v>
      </c>
      <c r="D756" s="131">
        <v>6961.36</v>
      </c>
    </row>
    <row r="757" spans="1:4" ht="57" x14ac:dyDescent="0.2">
      <c r="A757" s="133" t="s">
        <v>1628</v>
      </c>
      <c r="B757" s="133" t="s">
        <v>1627</v>
      </c>
      <c r="C757" s="132" t="s">
        <v>39</v>
      </c>
      <c r="D757" s="131">
        <v>10798.62</v>
      </c>
    </row>
    <row r="758" spans="1:4" ht="85.5" x14ac:dyDescent="0.2">
      <c r="A758" s="133" t="s">
        <v>1626</v>
      </c>
      <c r="B758" s="133" t="s">
        <v>1625</v>
      </c>
      <c r="C758" s="132" t="s">
        <v>39</v>
      </c>
      <c r="D758" s="131">
        <v>9303.76</v>
      </c>
    </row>
    <row r="759" spans="1:4" ht="57" x14ac:dyDescent="0.2">
      <c r="A759" s="133" t="s">
        <v>1624</v>
      </c>
      <c r="B759" s="133" t="s">
        <v>1623</v>
      </c>
      <c r="C759" s="132" t="s">
        <v>39</v>
      </c>
      <c r="D759" s="131">
        <v>11658.17</v>
      </c>
    </row>
    <row r="760" spans="1:4" ht="85.5" x14ac:dyDescent="0.2">
      <c r="A760" s="133" t="s">
        <v>1622</v>
      </c>
      <c r="B760" s="133" t="s">
        <v>1621</v>
      </c>
      <c r="C760" s="132" t="s">
        <v>39</v>
      </c>
      <c r="D760" s="131">
        <v>10283.19</v>
      </c>
    </row>
    <row r="761" spans="1:4" ht="99.75" x14ac:dyDescent="0.2">
      <c r="A761" s="133" t="s">
        <v>1620</v>
      </c>
      <c r="B761" s="133" t="s">
        <v>1619</v>
      </c>
      <c r="C761" s="132" t="s">
        <v>39</v>
      </c>
      <c r="D761" s="131">
        <v>36764.089999999997</v>
      </c>
    </row>
    <row r="762" spans="1:4" ht="99.75" x14ac:dyDescent="0.2">
      <c r="A762" s="133" t="s">
        <v>1618</v>
      </c>
      <c r="B762" s="133" t="s">
        <v>1617</v>
      </c>
      <c r="C762" s="132" t="s">
        <v>39</v>
      </c>
      <c r="D762" s="131">
        <v>46300.82</v>
      </c>
    </row>
    <row r="763" spans="1:4" ht="99.75" x14ac:dyDescent="0.2">
      <c r="A763" s="133" t="s">
        <v>1616</v>
      </c>
      <c r="B763" s="133" t="s">
        <v>1615</v>
      </c>
      <c r="C763" s="132" t="s">
        <v>39</v>
      </c>
      <c r="D763" s="131">
        <v>68197.45</v>
      </c>
    </row>
    <row r="764" spans="1:4" ht="99.75" x14ac:dyDescent="0.2">
      <c r="A764" s="133" t="s">
        <v>1614</v>
      </c>
      <c r="B764" s="133" t="s">
        <v>1613</v>
      </c>
      <c r="C764" s="132" t="s">
        <v>39</v>
      </c>
      <c r="D764" s="131">
        <v>90626.880000000005</v>
      </c>
    </row>
    <row r="765" spans="1:4" ht="15" x14ac:dyDescent="0.2">
      <c r="A765" s="135" t="s">
        <v>1612</v>
      </c>
      <c r="B765" s="135" t="s">
        <v>1611</v>
      </c>
      <c r="C765" s="132"/>
      <c r="D765" s="134"/>
    </row>
    <row r="766" spans="1:4" ht="71.25" x14ac:dyDescent="0.2">
      <c r="A766" s="133" t="s">
        <v>1610</v>
      </c>
      <c r="B766" s="133" t="s">
        <v>192</v>
      </c>
      <c r="C766" s="132" t="s">
        <v>39</v>
      </c>
      <c r="D766" s="134">
        <v>199.48</v>
      </c>
    </row>
    <row r="767" spans="1:4" ht="71.25" x14ac:dyDescent="0.2">
      <c r="A767" s="133" t="s">
        <v>1609</v>
      </c>
      <c r="B767" s="133" t="s">
        <v>1608</v>
      </c>
      <c r="C767" s="132" t="s">
        <v>39</v>
      </c>
      <c r="D767" s="134">
        <v>177.36</v>
      </c>
    </row>
    <row r="768" spans="1:4" ht="85.5" x14ac:dyDescent="0.2">
      <c r="A768" s="133" t="s">
        <v>1607</v>
      </c>
      <c r="B768" s="133" t="s">
        <v>195</v>
      </c>
      <c r="C768" s="132" t="s">
        <v>39</v>
      </c>
      <c r="D768" s="134">
        <v>203.28</v>
      </c>
    </row>
    <row r="769" spans="1:4" ht="85.5" x14ac:dyDescent="0.2">
      <c r="A769" s="133" t="s">
        <v>1606</v>
      </c>
      <c r="B769" s="133" t="s">
        <v>1605</v>
      </c>
      <c r="C769" s="132" t="s">
        <v>39</v>
      </c>
      <c r="D769" s="134">
        <v>544.70000000000005</v>
      </c>
    </row>
    <row r="770" spans="1:4" ht="85.5" x14ac:dyDescent="0.2">
      <c r="A770" s="133" t="s">
        <v>1604</v>
      </c>
      <c r="B770" s="133" t="s">
        <v>1603</v>
      </c>
      <c r="C770" s="132" t="s">
        <v>39</v>
      </c>
      <c r="D770" s="134">
        <v>304.33999999999997</v>
      </c>
    </row>
    <row r="771" spans="1:4" ht="71.25" x14ac:dyDescent="0.2">
      <c r="A771" s="133" t="s">
        <v>1602</v>
      </c>
      <c r="B771" s="133" t="s">
        <v>1601</v>
      </c>
      <c r="C771" s="132" t="s">
        <v>39</v>
      </c>
      <c r="D771" s="134">
        <v>235.4</v>
      </c>
    </row>
    <row r="772" spans="1:4" ht="85.5" x14ac:dyDescent="0.2">
      <c r="A772" s="133" t="s">
        <v>1600</v>
      </c>
      <c r="B772" s="133" t="s">
        <v>198</v>
      </c>
      <c r="C772" s="132" t="s">
        <v>39</v>
      </c>
      <c r="D772" s="134">
        <v>180.49</v>
      </c>
    </row>
    <row r="773" spans="1:4" ht="85.5" x14ac:dyDescent="0.2">
      <c r="A773" s="133" t="s">
        <v>1599</v>
      </c>
      <c r="B773" s="133" t="s">
        <v>1598</v>
      </c>
      <c r="C773" s="132" t="s">
        <v>39</v>
      </c>
      <c r="D773" s="134">
        <v>341.58</v>
      </c>
    </row>
    <row r="774" spans="1:4" ht="99.75" x14ac:dyDescent="0.2">
      <c r="A774" s="133" t="s">
        <v>1597</v>
      </c>
      <c r="B774" s="133" t="s">
        <v>1596</v>
      </c>
      <c r="C774" s="132" t="s">
        <v>39</v>
      </c>
      <c r="D774" s="134">
        <v>214.16</v>
      </c>
    </row>
    <row r="775" spans="1:4" ht="99.75" x14ac:dyDescent="0.2">
      <c r="A775" s="133" t="s">
        <v>1595</v>
      </c>
      <c r="B775" s="133" t="s">
        <v>1594</v>
      </c>
      <c r="C775" s="132" t="s">
        <v>39</v>
      </c>
      <c r="D775" s="134">
        <v>237.44</v>
      </c>
    </row>
    <row r="776" spans="1:4" ht="71.25" x14ac:dyDescent="0.2">
      <c r="A776" s="133" t="s">
        <v>1593</v>
      </c>
      <c r="B776" s="133" t="s">
        <v>1592</v>
      </c>
      <c r="C776" s="132" t="s">
        <v>39</v>
      </c>
      <c r="D776" s="134">
        <v>182.15</v>
      </c>
    </row>
    <row r="777" spans="1:4" ht="71.25" x14ac:dyDescent="0.2">
      <c r="A777" s="133" t="s">
        <v>1591</v>
      </c>
      <c r="B777" s="133" t="s">
        <v>1590</v>
      </c>
      <c r="C777" s="132" t="s">
        <v>39</v>
      </c>
      <c r="D777" s="134">
        <v>296.89999999999998</v>
      </c>
    </row>
    <row r="778" spans="1:4" ht="85.5" x14ac:dyDescent="0.2">
      <c r="A778" s="133" t="s">
        <v>1589</v>
      </c>
      <c r="B778" s="133" t="s">
        <v>1588</v>
      </c>
      <c r="C778" s="132" t="s">
        <v>39</v>
      </c>
      <c r="D778" s="134">
        <v>145.9</v>
      </c>
    </row>
    <row r="779" spans="1:4" ht="85.5" x14ac:dyDescent="0.2">
      <c r="A779" s="133" t="s">
        <v>1587</v>
      </c>
      <c r="B779" s="133" t="s">
        <v>1586</v>
      </c>
      <c r="C779" s="132" t="s">
        <v>39</v>
      </c>
      <c r="D779" s="134">
        <v>257.07</v>
      </c>
    </row>
    <row r="780" spans="1:4" ht="71.25" x14ac:dyDescent="0.2">
      <c r="A780" s="133" t="s">
        <v>1585</v>
      </c>
      <c r="B780" s="133" t="s">
        <v>1584</v>
      </c>
      <c r="C780" s="132" t="s">
        <v>39</v>
      </c>
      <c r="D780" s="134">
        <v>238.47</v>
      </c>
    </row>
    <row r="781" spans="1:4" ht="71.25" x14ac:dyDescent="0.2">
      <c r="A781" s="133" t="s">
        <v>1583</v>
      </c>
      <c r="B781" s="133" t="s">
        <v>1582</v>
      </c>
      <c r="C781" s="132" t="s">
        <v>39</v>
      </c>
      <c r="D781" s="134">
        <v>93.22</v>
      </c>
    </row>
    <row r="782" spans="1:4" ht="85.5" x14ac:dyDescent="0.2">
      <c r="A782" s="133" t="s">
        <v>1581</v>
      </c>
      <c r="B782" s="133" t="s">
        <v>1580</v>
      </c>
      <c r="C782" s="132" t="s">
        <v>39</v>
      </c>
      <c r="D782" s="134">
        <v>171.18</v>
      </c>
    </row>
    <row r="783" spans="1:4" ht="30" x14ac:dyDescent="0.2">
      <c r="A783" s="135" t="s">
        <v>1579</v>
      </c>
      <c r="B783" s="135" t="s">
        <v>1578</v>
      </c>
      <c r="C783" s="132"/>
      <c r="D783" s="134"/>
    </row>
    <row r="784" spans="1:4" ht="99.75" x14ac:dyDescent="0.2">
      <c r="A784" s="133" t="s">
        <v>1577</v>
      </c>
      <c r="B784" s="133" t="s">
        <v>1576</v>
      </c>
      <c r="C784" s="132" t="s">
        <v>39</v>
      </c>
      <c r="D784" s="134">
        <v>598.02</v>
      </c>
    </row>
    <row r="785" spans="1:4" ht="99.75" x14ac:dyDescent="0.2">
      <c r="A785" s="133" t="s">
        <v>1575</v>
      </c>
      <c r="B785" s="133" t="s">
        <v>1574</v>
      </c>
      <c r="C785" s="132" t="s">
        <v>39</v>
      </c>
      <c r="D785" s="134">
        <v>688.09</v>
      </c>
    </row>
    <row r="786" spans="1:4" ht="99.75" x14ac:dyDescent="0.2">
      <c r="A786" s="133" t="s">
        <v>1573</v>
      </c>
      <c r="B786" s="133" t="s">
        <v>1572</v>
      </c>
      <c r="C786" s="132" t="s">
        <v>39</v>
      </c>
      <c r="D786" s="134">
        <v>811.66</v>
      </c>
    </row>
    <row r="787" spans="1:4" ht="99.75" x14ac:dyDescent="0.2">
      <c r="A787" s="133" t="s">
        <v>1571</v>
      </c>
      <c r="B787" s="133" t="s">
        <v>1570</v>
      </c>
      <c r="C787" s="132" t="s">
        <v>39</v>
      </c>
      <c r="D787" s="134">
        <v>876.2</v>
      </c>
    </row>
    <row r="788" spans="1:4" ht="99.75" x14ac:dyDescent="0.2">
      <c r="A788" s="133" t="s">
        <v>1569</v>
      </c>
      <c r="B788" s="133" t="s">
        <v>1568</v>
      </c>
      <c r="C788" s="132" t="s">
        <v>39</v>
      </c>
      <c r="D788" s="131">
        <v>1586.75</v>
      </c>
    </row>
    <row r="789" spans="1:4" ht="30" x14ac:dyDescent="0.2">
      <c r="A789" s="135" t="s">
        <v>1567</v>
      </c>
      <c r="B789" s="135" t="s">
        <v>1566</v>
      </c>
      <c r="C789" s="132"/>
      <c r="D789" s="134"/>
    </row>
    <row r="790" spans="1:4" ht="28.5" x14ac:dyDescent="0.2">
      <c r="A790" s="133" t="s">
        <v>1565</v>
      </c>
      <c r="B790" s="133" t="s">
        <v>1564</v>
      </c>
      <c r="C790" s="132" t="s">
        <v>39</v>
      </c>
      <c r="D790" s="134">
        <v>11.65</v>
      </c>
    </row>
    <row r="791" spans="1:4" ht="28.5" x14ac:dyDescent="0.2">
      <c r="A791" s="133" t="s">
        <v>1563</v>
      </c>
      <c r="B791" s="133" t="s">
        <v>1562</v>
      </c>
      <c r="C791" s="132" t="s">
        <v>39</v>
      </c>
      <c r="D791" s="134">
        <v>15.04</v>
      </c>
    </row>
    <row r="792" spans="1:4" ht="28.5" x14ac:dyDescent="0.2">
      <c r="A792" s="133" t="s">
        <v>1561</v>
      </c>
      <c r="B792" s="133" t="s">
        <v>1560</v>
      </c>
      <c r="C792" s="132" t="s">
        <v>39</v>
      </c>
      <c r="D792" s="134">
        <v>23.8</v>
      </c>
    </row>
    <row r="793" spans="1:4" ht="28.5" x14ac:dyDescent="0.2">
      <c r="A793" s="133" t="s">
        <v>1559</v>
      </c>
      <c r="B793" s="133" t="s">
        <v>1558</v>
      </c>
      <c r="C793" s="132" t="s">
        <v>39</v>
      </c>
      <c r="D793" s="134">
        <v>24.09</v>
      </c>
    </row>
    <row r="794" spans="1:4" ht="28.5" x14ac:dyDescent="0.2">
      <c r="A794" s="133" t="s">
        <v>1557</v>
      </c>
      <c r="B794" s="133" t="s">
        <v>1556</v>
      </c>
      <c r="C794" s="132" t="s">
        <v>39</v>
      </c>
      <c r="D794" s="134">
        <v>25.51</v>
      </c>
    </row>
    <row r="795" spans="1:4" ht="28.5" x14ac:dyDescent="0.2">
      <c r="A795" s="133" t="s">
        <v>1555</v>
      </c>
      <c r="B795" s="133" t="s">
        <v>1554</v>
      </c>
      <c r="C795" s="132" t="s">
        <v>39</v>
      </c>
      <c r="D795" s="134">
        <v>30.08</v>
      </c>
    </row>
    <row r="796" spans="1:4" ht="28.5" x14ac:dyDescent="0.2">
      <c r="A796" s="133" t="s">
        <v>1553</v>
      </c>
      <c r="B796" s="133" t="s">
        <v>1552</v>
      </c>
      <c r="C796" s="132" t="s">
        <v>39</v>
      </c>
      <c r="D796" s="134">
        <v>38.909999999999997</v>
      </c>
    </row>
    <row r="797" spans="1:4" ht="28.5" x14ac:dyDescent="0.2">
      <c r="A797" s="133" t="s">
        <v>1551</v>
      </c>
      <c r="B797" s="133" t="s">
        <v>1550</v>
      </c>
      <c r="C797" s="132" t="s">
        <v>39</v>
      </c>
      <c r="D797" s="134">
        <v>39.4</v>
      </c>
    </row>
    <row r="798" spans="1:4" ht="28.5" x14ac:dyDescent="0.2">
      <c r="A798" s="133" t="s">
        <v>1549</v>
      </c>
      <c r="B798" s="133" t="s">
        <v>1548</v>
      </c>
      <c r="C798" s="132" t="s">
        <v>39</v>
      </c>
      <c r="D798" s="134">
        <v>48.94</v>
      </c>
    </row>
    <row r="799" spans="1:4" ht="28.5" x14ac:dyDescent="0.2">
      <c r="A799" s="133" t="s">
        <v>1547</v>
      </c>
      <c r="B799" s="133" t="s">
        <v>1546</v>
      </c>
      <c r="C799" s="132" t="s">
        <v>39</v>
      </c>
      <c r="D799" s="134">
        <v>78.36</v>
      </c>
    </row>
    <row r="800" spans="1:4" ht="28.5" x14ac:dyDescent="0.2">
      <c r="A800" s="133" t="s">
        <v>1545</v>
      </c>
      <c r="B800" s="133" t="s">
        <v>1544</v>
      </c>
      <c r="C800" s="132" t="s">
        <v>39</v>
      </c>
      <c r="D800" s="134">
        <v>81.400000000000006</v>
      </c>
    </row>
    <row r="801" spans="1:4" ht="28.5" x14ac:dyDescent="0.2">
      <c r="A801" s="133" t="s">
        <v>1543</v>
      </c>
      <c r="B801" s="133" t="s">
        <v>1542</v>
      </c>
      <c r="C801" s="132" t="s">
        <v>39</v>
      </c>
      <c r="D801" s="134">
        <v>94.53</v>
      </c>
    </row>
    <row r="802" spans="1:4" ht="28.5" x14ac:dyDescent="0.2">
      <c r="A802" s="133" t="s">
        <v>1541</v>
      </c>
      <c r="B802" s="133" t="s">
        <v>1540</v>
      </c>
      <c r="C802" s="132" t="s">
        <v>39</v>
      </c>
      <c r="D802" s="134">
        <v>100.77</v>
      </c>
    </row>
    <row r="803" spans="1:4" ht="28.5" x14ac:dyDescent="0.2">
      <c r="A803" s="133" t="s">
        <v>1539</v>
      </c>
      <c r="B803" s="133" t="s">
        <v>1538</v>
      </c>
      <c r="C803" s="132" t="s">
        <v>39</v>
      </c>
      <c r="D803" s="134">
        <v>102.97</v>
      </c>
    </row>
    <row r="804" spans="1:4" ht="28.5" x14ac:dyDescent="0.2">
      <c r="A804" s="133" t="s">
        <v>1537</v>
      </c>
      <c r="B804" s="133" t="s">
        <v>1536</v>
      </c>
      <c r="C804" s="132" t="s">
        <v>39</v>
      </c>
      <c r="D804" s="134">
        <v>328.31</v>
      </c>
    </row>
    <row r="805" spans="1:4" ht="28.5" x14ac:dyDescent="0.2">
      <c r="A805" s="133" t="s">
        <v>1535</v>
      </c>
      <c r="B805" s="133" t="s">
        <v>1534</v>
      </c>
      <c r="C805" s="132" t="s">
        <v>39</v>
      </c>
      <c r="D805" s="134">
        <v>350.32</v>
      </c>
    </row>
    <row r="806" spans="1:4" ht="28.5" x14ac:dyDescent="0.2">
      <c r="A806" s="133" t="s">
        <v>1533</v>
      </c>
      <c r="B806" s="133" t="s">
        <v>1532</v>
      </c>
      <c r="C806" s="132" t="s">
        <v>39</v>
      </c>
      <c r="D806" s="134">
        <v>396.35</v>
      </c>
    </row>
    <row r="807" spans="1:4" ht="28.5" x14ac:dyDescent="0.2">
      <c r="A807" s="133" t="s">
        <v>1531</v>
      </c>
      <c r="B807" s="133" t="s">
        <v>1530</v>
      </c>
      <c r="C807" s="132" t="s">
        <v>39</v>
      </c>
      <c r="D807" s="134">
        <v>13.86</v>
      </c>
    </row>
    <row r="808" spans="1:4" ht="28.5" x14ac:dyDescent="0.2">
      <c r="A808" s="133" t="s">
        <v>1529</v>
      </c>
      <c r="B808" s="133" t="s">
        <v>1528</v>
      </c>
      <c r="C808" s="132" t="s">
        <v>39</v>
      </c>
      <c r="D808" s="134">
        <v>23.22</v>
      </c>
    </row>
    <row r="809" spans="1:4" ht="28.5" x14ac:dyDescent="0.2">
      <c r="A809" s="133" t="s">
        <v>1527</v>
      </c>
      <c r="B809" s="133" t="s">
        <v>1526</v>
      </c>
      <c r="C809" s="132" t="s">
        <v>39</v>
      </c>
      <c r="D809" s="134">
        <v>12.88</v>
      </c>
    </row>
    <row r="810" spans="1:4" ht="28.5" x14ac:dyDescent="0.2">
      <c r="A810" s="133" t="s">
        <v>1525</v>
      </c>
      <c r="B810" s="133" t="s">
        <v>1524</v>
      </c>
      <c r="C810" s="132" t="s">
        <v>39</v>
      </c>
      <c r="D810" s="134">
        <v>13.65</v>
      </c>
    </row>
    <row r="811" spans="1:4" ht="28.5" x14ac:dyDescent="0.2">
      <c r="A811" s="133" t="s">
        <v>1523</v>
      </c>
      <c r="B811" s="133" t="s">
        <v>1522</v>
      </c>
      <c r="C811" s="132" t="s">
        <v>39</v>
      </c>
      <c r="D811" s="134">
        <v>17.53</v>
      </c>
    </row>
    <row r="812" spans="1:4" x14ac:dyDescent="0.2">
      <c r="A812" s="133" t="s">
        <v>1521</v>
      </c>
      <c r="B812" s="133" t="s">
        <v>1520</v>
      </c>
      <c r="C812" s="132" t="s">
        <v>39</v>
      </c>
      <c r="D812" s="134">
        <v>25.66</v>
      </c>
    </row>
    <row r="813" spans="1:4" x14ac:dyDescent="0.2">
      <c r="A813" s="133" t="s">
        <v>1519</v>
      </c>
      <c r="B813" s="133" t="s">
        <v>1518</v>
      </c>
      <c r="C813" s="132" t="s">
        <v>39</v>
      </c>
      <c r="D813" s="134">
        <v>27.65</v>
      </c>
    </row>
    <row r="814" spans="1:4" x14ac:dyDescent="0.2">
      <c r="A814" s="133" t="s">
        <v>1517</v>
      </c>
      <c r="B814" s="133" t="s">
        <v>1516</v>
      </c>
      <c r="C814" s="132" t="s">
        <v>39</v>
      </c>
      <c r="D814" s="134">
        <v>33.46</v>
      </c>
    </row>
    <row r="815" spans="1:4" ht="75" x14ac:dyDescent="0.2">
      <c r="A815" s="135" t="s">
        <v>1515</v>
      </c>
      <c r="B815" s="135" t="s">
        <v>1514</v>
      </c>
      <c r="C815" s="132"/>
      <c r="D815" s="134"/>
    </row>
    <row r="816" spans="1:4" ht="57" x14ac:dyDescent="0.2">
      <c r="A816" s="133" t="s">
        <v>1513</v>
      </c>
      <c r="B816" s="133" t="s">
        <v>1512</v>
      </c>
      <c r="C816" s="132" t="s">
        <v>39</v>
      </c>
      <c r="D816" s="134">
        <v>70.5</v>
      </c>
    </row>
    <row r="817" spans="1:4" ht="57" x14ac:dyDescent="0.2">
      <c r="A817" s="133" t="s">
        <v>1511</v>
      </c>
      <c r="B817" s="133" t="s">
        <v>1510</v>
      </c>
      <c r="C817" s="132" t="s">
        <v>39</v>
      </c>
      <c r="D817" s="134">
        <v>105.75</v>
      </c>
    </row>
    <row r="818" spans="1:4" ht="57" x14ac:dyDescent="0.2">
      <c r="A818" s="133" t="s">
        <v>1509</v>
      </c>
      <c r="B818" s="133" t="s">
        <v>1508</v>
      </c>
      <c r="C818" s="132" t="s">
        <v>39</v>
      </c>
      <c r="D818" s="134">
        <v>176.25</v>
      </c>
    </row>
    <row r="819" spans="1:4" ht="57" x14ac:dyDescent="0.2">
      <c r="A819" s="133" t="s">
        <v>1507</v>
      </c>
      <c r="B819" s="133" t="s">
        <v>1506</v>
      </c>
      <c r="C819" s="132" t="s">
        <v>12</v>
      </c>
      <c r="D819" s="134">
        <v>23.62</v>
      </c>
    </row>
    <row r="820" spans="1:4" ht="57" x14ac:dyDescent="0.2">
      <c r="A820" s="133" t="s">
        <v>1505</v>
      </c>
      <c r="B820" s="133" t="s">
        <v>1504</v>
      </c>
      <c r="C820" s="132" t="s">
        <v>12</v>
      </c>
      <c r="D820" s="134">
        <v>35.25</v>
      </c>
    </row>
    <row r="821" spans="1:4" ht="42.75" x14ac:dyDescent="0.2">
      <c r="A821" s="133" t="s">
        <v>1503</v>
      </c>
      <c r="B821" s="133" t="s">
        <v>1502</v>
      </c>
      <c r="C821" s="132" t="s">
        <v>39</v>
      </c>
      <c r="D821" s="134">
        <v>28.2</v>
      </c>
    </row>
    <row r="822" spans="1:4" ht="42.75" x14ac:dyDescent="0.2">
      <c r="A822" s="133" t="s">
        <v>1501</v>
      </c>
      <c r="B822" s="133" t="s">
        <v>1500</v>
      </c>
      <c r="C822" s="132" t="s">
        <v>12</v>
      </c>
      <c r="D822" s="134">
        <v>17.63</v>
      </c>
    </row>
    <row r="823" spans="1:4" ht="42.75" x14ac:dyDescent="0.2">
      <c r="A823" s="133" t="s">
        <v>1499</v>
      </c>
      <c r="B823" s="133" t="s">
        <v>1498</v>
      </c>
      <c r="C823" s="132" t="s">
        <v>39</v>
      </c>
      <c r="D823" s="134">
        <v>31.73</v>
      </c>
    </row>
    <row r="824" spans="1:4" ht="42.75" x14ac:dyDescent="0.2">
      <c r="A824" s="133" t="s">
        <v>1497</v>
      </c>
      <c r="B824" s="133" t="s">
        <v>1496</v>
      </c>
      <c r="C824" s="132" t="s">
        <v>39</v>
      </c>
      <c r="D824" s="134">
        <v>70.5</v>
      </c>
    </row>
    <row r="825" spans="1:4" ht="42.75" x14ac:dyDescent="0.2">
      <c r="A825" s="133" t="s">
        <v>1495</v>
      </c>
      <c r="B825" s="133" t="s">
        <v>1494</v>
      </c>
      <c r="C825" s="132" t="s">
        <v>39</v>
      </c>
      <c r="D825" s="134">
        <v>141</v>
      </c>
    </row>
    <row r="826" spans="1:4" ht="42.75" x14ac:dyDescent="0.2">
      <c r="A826" s="133" t="s">
        <v>1493</v>
      </c>
      <c r="B826" s="133" t="s">
        <v>1492</v>
      </c>
      <c r="C826" s="132" t="s">
        <v>39</v>
      </c>
      <c r="D826" s="134">
        <v>176.25</v>
      </c>
    </row>
    <row r="827" spans="1:4" ht="42.75" x14ac:dyDescent="0.2">
      <c r="A827" s="133" t="s">
        <v>1491</v>
      </c>
      <c r="B827" s="133" t="s">
        <v>1490</v>
      </c>
      <c r="C827" s="132" t="s">
        <v>39</v>
      </c>
      <c r="D827" s="134">
        <v>282</v>
      </c>
    </row>
    <row r="828" spans="1:4" ht="42.75" x14ac:dyDescent="0.2">
      <c r="A828" s="133" t="s">
        <v>1489</v>
      </c>
      <c r="B828" s="133" t="s">
        <v>1488</v>
      </c>
      <c r="C828" s="132" t="s">
        <v>39</v>
      </c>
      <c r="D828" s="134">
        <v>14.1</v>
      </c>
    </row>
    <row r="829" spans="1:4" ht="57" x14ac:dyDescent="0.2">
      <c r="A829" s="133" t="s">
        <v>1487</v>
      </c>
      <c r="B829" s="133" t="s">
        <v>1486</v>
      </c>
      <c r="C829" s="132" t="s">
        <v>39</v>
      </c>
      <c r="D829" s="134">
        <v>21.15</v>
      </c>
    </row>
    <row r="830" spans="1:4" ht="42.75" x14ac:dyDescent="0.2">
      <c r="A830" s="133" t="s">
        <v>1485</v>
      </c>
      <c r="B830" s="133" t="s">
        <v>1484</v>
      </c>
      <c r="C830" s="132" t="s">
        <v>39</v>
      </c>
      <c r="D830" s="134">
        <v>10.58</v>
      </c>
    </row>
    <row r="831" spans="1:4" ht="42.75" x14ac:dyDescent="0.2">
      <c r="A831" s="133" t="s">
        <v>1483</v>
      </c>
      <c r="B831" s="133" t="s">
        <v>1482</v>
      </c>
      <c r="C831" s="132" t="s">
        <v>39</v>
      </c>
      <c r="D831" s="134">
        <v>15.86</v>
      </c>
    </row>
    <row r="832" spans="1:4" ht="42.75" x14ac:dyDescent="0.2">
      <c r="A832" s="133" t="s">
        <v>1481</v>
      </c>
      <c r="B832" s="133" t="s">
        <v>1480</v>
      </c>
      <c r="C832" s="132" t="s">
        <v>39</v>
      </c>
      <c r="D832" s="134">
        <v>17.63</v>
      </c>
    </row>
    <row r="833" spans="1:4" ht="42.75" x14ac:dyDescent="0.2">
      <c r="A833" s="133" t="s">
        <v>1479</v>
      </c>
      <c r="B833" s="133" t="s">
        <v>1478</v>
      </c>
      <c r="C833" s="132" t="s">
        <v>39</v>
      </c>
      <c r="D833" s="134">
        <v>21.15</v>
      </c>
    </row>
    <row r="834" spans="1:4" ht="42.75" x14ac:dyDescent="0.2">
      <c r="A834" s="133" t="s">
        <v>1477</v>
      </c>
      <c r="B834" s="133" t="s">
        <v>1476</v>
      </c>
      <c r="C834" s="132" t="s">
        <v>39</v>
      </c>
      <c r="D834" s="134">
        <v>24.68</v>
      </c>
    </row>
    <row r="835" spans="1:4" ht="42.75" x14ac:dyDescent="0.2">
      <c r="A835" s="133" t="s">
        <v>1475</v>
      </c>
      <c r="B835" s="133" t="s">
        <v>1474</v>
      </c>
      <c r="C835" s="132" t="s">
        <v>39</v>
      </c>
      <c r="D835" s="134">
        <v>28.2</v>
      </c>
    </row>
    <row r="836" spans="1:4" ht="42.75" x14ac:dyDescent="0.2">
      <c r="A836" s="133" t="s">
        <v>1473</v>
      </c>
      <c r="B836" s="133" t="s">
        <v>1472</v>
      </c>
      <c r="C836" s="132" t="s">
        <v>39</v>
      </c>
      <c r="D836" s="134">
        <v>31.73</v>
      </c>
    </row>
    <row r="837" spans="1:4" ht="42.75" x14ac:dyDescent="0.2">
      <c r="A837" s="133" t="s">
        <v>1471</v>
      </c>
      <c r="B837" s="133" t="s">
        <v>1470</v>
      </c>
      <c r="C837" s="132" t="s">
        <v>39</v>
      </c>
      <c r="D837" s="134">
        <v>15.86</v>
      </c>
    </row>
    <row r="838" spans="1:4" ht="42.75" x14ac:dyDescent="0.2">
      <c r="A838" s="133" t="s">
        <v>1469</v>
      </c>
      <c r="B838" s="133" t="s">
        <v>1468</v>
      </c>
      <c r="C838" s="132" t="s">
        <v>39</v>
      </c>
      <c r="D838" s="134">
        <v>8.81</v>
      </c>
    </row>
    <row r="839" spans="1:4" ht="42.75" x14ac:dyDescent="0.2">
      <c r="A839" s="133" t="s">
        <v>1467</v>
      </c>
      <c r="B839" s="133" t="s">
        <v>1466</v>
      </c>
      <c r="C839" s="132" t="s">
        <v>39</v>
      </c>
      <c r="D839" s="134">
        <v>31.73</v>
      </c>
    </row>
    <row r="840" spans="1:4" ht="42.75" x14ac:dyDescent="0.2">
      <c r="A840" s="133" t="s">
        <v>1465</v>
      </c>
      <c r="B840" s="133" t="s">
        <v>1464</v>
      </c>
      <c r="C840" s="132" t="s">
        <v>39</v>
      </c>
      <c r="D840" s="134">
        <v>31.73</v>
      </c>
    </row>
    <row r="841" spans="1:4" ht="42.75" x14ac:dyDescent="0.2">
      <c r="A841" s="133" t="s">
        <v>1463</v>
      </c>
      <c r="B841" s="133" t="s">
        <v>1462</v>
      </c>
      <c r="C841" s="132" t="s">
        <v>39</v>
      </c>
      <c r="D841" s="134">
        <v>15.86</v>
      </c>
    </row>
    <row r="842" spans="1:4" ht="42.75" x14ac:dyDescent="0.2">
      <c r="A842" s="133" t="s">
        <v>1461</v>
      </c>
      <c r="B842" s="133" t="s">
        <v>1460</v>
      </c>
      <c r="C842" s="132" t="s">
        <v>39</v>
      </c>
      <c r="D842" s="134">
        <v>15.86</v>
      </c>
    </row>
    <row r="843" spans="1:4" ht="42.75" x14ac:dyDescent="0.2">
      <c r="A843" s="133" t="s">
        <v>1459</v>
      </c>
      <c r="B843" s="133" t="s">
        <v>1458</v>
      </c>
      <c r="C843" s="132" t="s">
        <v>39</v>
      </c>
      <c r="D843" s="134">
        <v>5.74</v>
      </c>
    </row>
    <row r="844" spans="1:4" ht="42.75" x14ac:dyDescent="0.2">
      <c r="A844" s="133" t="s">
        <v>1457</v>
      </c>
      <c r="B844" s="133" t="s">
        <v>1456</v>
      </c>
      <c r="C844" s="132" t="s">
        <v>39</v>
      </c>
      <c r="D844" s="134">
        <v>1.34</v>
      </c>
    </row>
    <row r="845" spans="1:4" ht="28.5" x14ac:dyDescent="0.2">
      <c r="A845" s="133" t="s">
        <v>1455</v>
      </c>
      <c r="B845" s="133" t="s">
        <v>1454</v>
      </c>
      <c r="C845" s="132" t="s">
        <v>39</v>
      </c>
      <c r="D845" s="134">
        <v>13.85</v>
      </c>
    </row>
    <row r="846" spans="1:4" ht="28.5" x14ac:dyDescent="0.2">
      <c r="A846" s="133" t="s">
        <v>1453</v>
      </c>
      <c r="B846" s="133" t="s">
        <v>1452</v>
      </c>
      <c r="C846" s="132" t="s">
        <v>39</v>
      </c>
      <c r="D846" s="134">
        <v>27.7</v>
      </c>
    </row>
    <row r="847" spans="1:4" ht="28.5" x14ac:dyDescent="0.2">
      <c r="A847" s="133" t="s">
        <v>1451</v>
      </c>
      <c r="B847" s="133" t="s">
        <v>1450</v>
      </c>
      <c r="C847" s="132" t="s">
        <v>39</v>
      </c>
      <c r="D847" s="134">
        <v>55.4</v>
      </c>
    </row>
    <row r="848" spans="1:4" ht="57" x14ac:dyDescent="0.2">
      <c r="A848" s="133" t="s">
        <v>1449</v>
      </c>
      <c r="B848" s="133" t="s">
        <v>1448</v>
      </c>
      <c r="C848" s="132" t="s">
        <v>39</v>
      </c>
      <c r="D848" s="134">
        <v>343.71</v>
      </c>
    </row>
    <row r="849" spans="1:4" ht="57" x14ac:dyDescent="0.2">
      <c r="A849" s="133" t="s">
        <v>1447</v>
      </c>
      <c r="B849" s="133" t="s">
        <v>1446</v>
      </c>
      <c r="C849" s="132" t="s">
        <v>39</v>
      </c>
      <c r="D849" s="134">
        <v>532.04</v>
      </c>
    </row>
    <row r="850" spans="1:4" ht="57" x14ac:dyDescent="0.2">
      <c r="A850" s="133" t="s">
        <v>1445</v>
      </c>
      <c r="B850" s="133" t="s">
        <v>1444</v>
      </c>
      <c r="C850" s="132" t="s">
        <v>39</v>
      </c>
      <c r="D850" s="131">
        <v>1067.68</v>
      </c>
    </row>
    <row r="851" spans="1:4" ht="42.75" x14ac:dyDescent="0.2">
      <c r="A851" s="133" t="s">
        <v>1443</v>
      </c>
      <c r="B851" s="133" t="s">
        <v>1442</v>
      </c>
      <c r="C851" s="132" t="s">
        <v>12</v>
      </c>
      <c r="D851" s="134">
        <v>3.53</v>
      </c>
    </row>
    <row r="852" spans="1:4" ht="42.75" x14ac:dyDescent="0.2">
      <c r="A852" s="133" t="s">
        <v>1441</v>
      </c>
      <c r="B852" s="133" t="s">
        <v>1440</v>
      </c>
      <c r="C852" s="132" t="s">
        <v>39</v>
      </c>
      <c r="D852" s="134">
        <v>7.05</v>
      </c>
    </row>
    <row r="853" spans="1:4" ht="15" x14ac:dyDescent="0.2">
      <c r="A853" s="135" t="s">
        <v>1439</v>
      </c>
      <c r="B853" s="135" t="s">
        <v>1438</v>
      </c>
      <c r="C853" s="132"/>
      <c r="D853" s="134"/>
    </row>
    <row r="854" spans="1:4" ht="15" x14ac:dyDescent="0.2">
      <c r="A854" s="135" t="s">
        <v>1437</v>
      </c>
      <c r="B854" s="135" t="s">
        <v>1436</v>
      </c>
      <c r="C854" s="132"/>
      <c r="D854" s="134"/>
    </row>
    <row r="855" spans="1:4" ht="57" x14ac:dyDescent="0.2">
      <c r="A855" s="133" t="s">
        <v>1435</v>
      </c>
      <c r="B855" s="133" t="s">
        <v>1434</v>
      </c>
      <c r="C855" s="132" t="s">
        <v>39</v>
      </c>
      <c r="D855" s="131">
        <v>1677.3</v>
      </c>
    </row>
    <row r="856" spans="1:4" ht="57" x14ac:dyDescent="0.2">
      <c r="A856" s="133" t="s">
        <v>1433</v>
      </c>
      <c r="B856" s="133" t="s">
        <v>1432</v>
      </c>
      <c r="C856" s="132" t="s">
        <v>39</v>
      </c>
      <c r="D856" s="134">
        <v>505.61</v>
      </c>
    </row>
    <row r="857" spans="1:4" ht="42.75" x14ac:dyDescent="0.2">
      <c r="A857" s="133" t="s">
        <v>1431</v>
      </c>
      <c r="B857" s="133" t="s">
        <v>1430</v>
      </c>
      <c r="C857" s="132" t="s">
        <v>39</v>
      </c>
      <c r="D857" s="134">
        <v>142.13999999999999</v>
      </c>
    </row>
    <row r="858" spans="1:4" ht="42.75" x14ac:dyDescent="0.2">
      <c r="A858" s="133" t="s">
        <v>1429</v>
      </c>
      <c r="B858" s="133" t="s">
        <v>1428</v>
      </c>
      <c r="C858" s="132" t="s">
        <v>39</v>
      </c>
      <c r="D858" s="134">
        <v>453.11</v>
      </c>
    </row>
    <row r="859" spans="1:4" ht="71.25" x14ac:dyDescent="0.2">
      <c r="A859" s="133" t="s">
        <v>1427</v>
      </c>
      <c r="B859" s="133" t="s">
        <v>1426</v>
      </c>
      <c r="C859" s="132" t="s">
        <v>39</v>
      </c>
      <c r="D859" s="134">
        <v>995.82</v>
      </c>
    </row>
    <row r="860" spans="1:4" ht="28.5" x14ac:dyDescent="0.2">
      <c r="A860" s="133" t="s">
        <v>1425</v>
      </c>
      <c r="B860" s="133" t="s">
        <v>1424</v>
      </c>
      <c r="C860" s="132" t="s">
        <v>12</v>
      </c>
      <c r="D860" s="134">
        <v>29.24</v>
      </c>
    </row>
    <row r="861" spans="1:4" ht="28.5" x14ac:dyDescent="0.2">
      <c r="A861" s="133" t="s">
        <v>1423</v>
      </c>
      <c r="B861" s="133" t="s">
        <v>1422</v>
      </c>
      <c r="C861" s="132" t="s">
        <v>39</v>
      </c>
      <c r="D861" s="134">
        <v>45.22</v>
      </c>
    </row>
    <row r="862" spans="1:4" ht="42.75" x14ac:dyDescent="0.2">
      <c r="A862" s="133" t="s">
        <v>1421</v>
      </c>
      <c r="B862" s="133" t="s">
        <v>1420</v>
      </c>
      <c r="C862" s="132" t="s">
        <v>39</v>
      </c>
      <c r="D862" s="134">
        <v>753.18</v>
      </c>
    </row>
    <row r="863" spans="1:4" ht="42.75" x14ac:dyDescent="0.2">
      <c r="A863" s="133" t="s">
        <v>1419</v>
      </c>
      <c r="B863" s="133" t="s">
        <v>1418</v>
      </c>
      <c r="C863" s="132" t="s">
        <v>39</v>
      </c>
      <c r="D863" s="131">
        <v>1738.99</v>
      </c>
    </row>
    <row r="864" spans="1:4" ht="42.75" x14ac:dyDescent="0.2">
      <c r="A864" s="133" t="s">
        <v>1417</v>
      </c>
      <c r="B864" s="133" t="s">
        <v>1416</v>
      </c>
      <c r="C864" s="132" t="s">
        <v>39</v>
      </c>
      <c r="D864" s="131">
        <v>2484.02</v>
      </c>
    </row>
    <row r="865" spans="1:4" ht="28.5" x14ac:dyDescent="0.2">
      <c r="A865" s="133" t="s">
        <v>1415</v>
      </c>
      <c r="B865" s="133" t="s">
        <v>1414</v>
      </c>
      <c r="C865" s="132" t="s">
        <v>12</v>
      </c>
      <c r="D865" s="134">
        <v>19.55</v>
      </c>
    </row>
    <row r="866" spans="1:4" ht="28.5" x14ac:dyDescent="0.2">
      <c r="A866" s="133" t="s">
        <v>1413</v>
      </c>
      <c r="B866" s="133" t="s">
        <v>1412</v>
      </c>
      <c r="C866" s="132" t="s">
        <v>12</v>
      </c>
      <c r="D866" s="134">
        <v>78.25</v>
      </c>
    </row>
    <row r="867" spans="1:4" ht="28.5" x14ac:dyDescent="0.2">
      <c r="A867" s="133" t="s">
        <v>1411</v>
      </c>
      <c r="B867" s="133" t="s">
        <v>1410</v>
      </c>
      <c r="C867" s="132" t="s">
        <v>12</v>
      </c>
      <c r="D867" s="134">
        <v>44.32</v>
      </c>
    </row>
    <row r="868" spans="1:4" ht="15" x14ac:dyDescent="0.2">
      <c r="A868" s="135" t="s">
        <v>1409</v>
      </c>
      <c r="B868" s="135" t="s">
        <v>1408</v>
      </c>
      <c r="C868" s="132"/>
      <c r="D868" s="134"/>
    </row>
    <row r="869" spans="1:4" ht="85.5" x14ac:dyDescent="0.2">
      <c r="A869" s="133" t="s">
        <v>1407</v>
      </c>
      <c r="B869" s="133" t="s">
        <v>1406</v>
      </c>
      <c r="C869" s="132" t="s">
        <v>39</v>
      </c>
      <c r="D869" s="131">
        <v>7628.24</v>
      </c>
    </row>
    <row r="870" spans="1:4" ht="85.5" x14ac:dyDescent="0.2">
      <c r="A870" s="133" t="s">
        <v>1405</v>
      </c>
      <c r="B870" s="133" t="s">
        <v>1404</v>
      </c>
      <c r="C870" s="132" t="s">
        <v>39</v>
      </c>
      <c r="D870" s="131">
        <v>13508.08</v>
      </c>
    </row>
    <row r="871" spans="1:4" ht="15" x14ac:dyDescent="0.2">
      <c r="A871" s="135" t="s">
        <v>1403</v>
      </c>
      <c r="B871" s="135" t="s">
        <v>1402</v>
      </c>
      <c r="C871" s="132"/>
      <c r="D871" s="134"/>
    </row>
    <row r="872" spans="1:4" ht="57" x14ac:dyDescent="0.2">
      <c r="A872" s="133" t="s">
        <v>1401</v>
      </c>
      <c r="B872" s="133" t="s">
        <v>1400</v>
      </c>
      <c r="C872" s="132" t="s">
        <v>39</v>
      </c>
      <c r="D872" s="134">
        <v>469.75</v>
      </c>
    </row>
    <row r="873" spans="1:4" ht="85.5" x14ac:dyDescent="0.2">
      <c r="A873" s="133" t="s">
        <v>1399</v>
      </c>
      <c r="B873" s="133" t="s">
        <v>1398</v>
      </c>
      <c r="C873" s="132" t="s">
        <v>39</v>
      </c>
      <c r="D873" s="134">
        <v>992.66</v>
      </c>
    </row>
    <row r="874" spans="1:4" ht="57" x14ac:dyDescent="0.2">
      <c r="A874" s="133" t="s">
        <v>1397</v>
      </c>
      <c r="B874" s="133" t="s">
        <v>1396</v>
      </c>
      <c r="C874" s="132" t="s">
        <v>12</v>
      </c>
      <c r="D874" s="134">
        <v>99.06</v>
      </c>
    </row>
    <row r="875" spans="1:4" ht="57" x14ac:dyDescent="0.2">
      <c r="A875" s="133" t="s">
        <v>1395</v>
      </c>
      <c r="B875" s="133" t="s">
        <v>1394</v>
      </c>
      <c r="C875" s="132" t="s">
        <v>12</v>
      </c>
      <c r="D875" s="134">
        <v>79.72</v>
      </c>
    </row>
    <row r="876" spans="1:4" ht="85.5" x14ac:dyDescent="0.2">
      <c r="A876" s="133" t="s">
        <v>1393</v>
      </c>
      <c r="B876" s="133" t="s">
        <v>1392</v>
      </c>
      <c r="C876" s="132" t="s">
        <v>39</v>
      </c>
      <c r="D876" s="134">
        <v>116.23</v>
      </c>
    </row>
    <row r="877" spans="1:4" ht="57" x14ac:dyDescent="0.2">
      <c r="A877" s="133" t="s">
        <v>1391</v>
      </c>
      <c r="B877" s="133" t="s">
        <v>1390</v>
      </c>
      <c r="C877" s="132" t="s">
        <v>39</v>
      </c>
      <c r="D877" s="134">
        <v>56.1</v>
      </c>
    </row>
    <row r="878" spans="1:4" ht="28.5" x14ac:dyDescent="0.2">
      <c r="A878" s="133" t="s">
        <v>1389</v>
      </c>
      <c r="B878" s="133" t="s">
        <v>1388</v>
      </c>
      <c r="C878" s="132" t="s">
        <v>39</v>
      </c>
      <c r="D878" s="134">
        <v>232.79</v>
      </c>
    </row>
    <row r="879" spans="1:4" ht="85.5" x14ac:dyDescent="0.2">
      <c r="A879" s="133" t="s">
        <v>1387</v>
      </c>
      <c r="B879" s="133" t="s">
        <v>1386</v>
      </c>
      <c r="C879" s="132" t="s">
        <v>39</v>
      </c>
      <c r="D879" s="134">
        <v>49.24</v>
      </c>
    </row>
    <row r="880" spans="1:4" ht="99.75" x14ac:dyDescent="0.2">
      <c r="A880" s="133" t="s">
        <v>1385</v>
      </c>
      <c r="B880" s="133" t="s">
        <v>1384</v>
      </c>
      <c r="C880" s="132" t="s">
        <v>39</v>
      </c>
      <c r="D880" s="134">
        <v>51.71</v>
      </c>
    </row>
    <row r="881" spans="1:4" ht="114" x14ac:dyDescent="0.2">
      <c r="A881" s="133" t="s">
        <v>1383</v>
      </c>
      <c r="B881" s="133" t="s">
        <v>1382</v>
      </c>
      <c r="C881" s="132" t="s">
        <v>39</v>
      </c>
      <c r="D881" s="134">
        <v>913.67</v>
      </c>
    </row>
    <row r="882" spans="1:4" ht="114" x14ac:dyDescent="0.2">
      <c r="A882" s="133" t="s">
        <v>1381</v>
      </c>
      <c r="B882" s="133" t="s">
        <v>1380</v>
      </c>
      <c r="C882" s="132" t="s">
        <v>39</v>
      </c>
      <c r="D882" s="131">
        <v>1356.76</v>
      </c>
    </row>
    <row r="883" spans="1:4" ht="71.25" x14ac:dyDescent="0.2">
      <c r="A883" s="133" t="s">
        <v>1379</v>
      </c>
      <c r="B883" s="133" t="s">
        <v>1378</v>
      </c>
      <c r="C883" s="132" t="s">
        <v>39</v>
      </c>
      <c r="D883" s="134">
        <v>80.849999999999994</v>
      </c>
    </row>
    <row r="884" spans="1:4" ht="42.75" x14ac:dyDescent="0.2">
      <c r="A884" s="133" t="s">
        <v>1377</v>
      </c>
      <c r="B884" s="133" t="s">
        <v>1376</v>
      </c>
      <c r="C884" s="132" t="s">
        <v>12</v>
      </c>
      <c r="D884" s="134">
        <v>79.72</v>
      </c>
    </row>
    <row r="885" spans="1:4" ht="42.75" x14ac:dyDescent="0.2">
      <c r="A885" s="133" t="s">
        <v>1375</v>
      </c>
      <c r="B885" s="133" t="s">
        <v>1374</v>
      </c>
      <c r="C885" s="132" t="s">
        <v>12</v>
      </c>
      <c r="D885" s="134">
        <v>55.86</v>
      </c>
    </row>
    <row r="886" spans="1:4" ht="85.5" x14ac:dyDescent="0.2">
      <c r="A886" s="133" t="s">
        <v>1373</v>
      </c>
      <c r="B886" s="133" t="s">
        <v>1372</v>
      </c>
      <c r="C886" s="132" t="s">
        <v>39</v>
      </c>
      <c r="D886" s="134">
        <v>9.19</v>
      </c>
    </row>
    <row r="887" spans="1:4" ht="57" x14ac:dyDescent="0.2">
      <c r="A887" s="133" t="s">
        <v>1371</v>
      </c>
      <c r="B887" s="133" t="s">
        <v>1370</v>
      </c>
      <c r="C887" s="132" t="s">
        <v>39</v>
      </c>
      <c r="D887" s="134">
        <v>114.3</v>
      </c>
    </row>
    <row r="888" spans="1:4" ht="57" x14ac:dyDescent="0.2">
      <c r="A888" s="133" t="s">
        <v>1369</v>
      </c>
      <c r="B888" s="133" t="s">
        <v>1368</v>
      </c>
      <c r="C888" s="132" t="s">
        <v>39</v>
      </c>
      <c r="D888" s="134">
        <v>5.55</v>
      </c>
    </row>
    <row r="889" spans="1:4" ht="42.75" x14ac:dyDescent="0.2">
      <c r="A889" s="133" t="s">
        <v>1367</v>
      </c>
      <c r="B889" s="133" t="s">
        <v>1366</v>
      </c>
      <c r="C889" s="132" t="s">
        <v>39</v>
      </c>
      <c r="D889" s="134">
        <v>12.9</v>
      </c>
    </row>
    <row r="890" spans="1:4" ht="85.5" x14ac:dyDescent="0.2">
      <c r="A890" s="133" t="s">
        <v>1365</v>
      </c>
      <c r="B890" s="133" t="s">
        <v>1364</v>
      </c>
      <c r="C890" s="132" t="s">
        <v>39</v>
      </c>
      <c r="D890" s="134">
        <v>216.45</v>
      </c>
    </row>
    <row r="891" spans="1:4" ht="99.75" x14ac:dyDescent="0.2">
      <c r="A891" s="133" t="s">
        <v>1363</v>
      </c>
      <c r="B891" s="133" t="s">
        <v>1362</v>
      </c>
      <c r="C891" s="132" t="s">
        <v>39</v>
      </c>
      <c r="D891" s="134">
        <v>588.79</v>
      </c>
    </row>
    <row r="892" spans="1:4" ht="57" x14ac:dyDescent="0.2">
      <c r="A892" s="133" t="s">
        <v>1361</v>
      </c>
      <c r="B892" s="133" t="s">
        <v>1360</v>
      </c>
      <c r="C892" s="132" t="s">
        <v>12</v>
      </c>
      <c r="D892" s="134">
        <v>35.86</v>
      </c>
    </row>
    <row r="893" spans="1:4" ht="71.25" x14ac:dyDescent="0.2">
      <c r="A893" s="133" t="s">
        <v>1359</v>
      </c>
      <c r="B893" s="133" t="s">
        <v>1358</v>
      </c>
      <c r="C893" s="132" t="s">
        <v>12</v>
      </c>
      <c r="D893" s="134">
        <v>36.22</v>
      </c>
    </row>
    <row r="894" spans="1:4" ht="57" x14ac:dyDescent="0.2">
      <c r="A894" s="133" t="s">
        <v>1357</v>
      </c>
      <c r="B894" s="133" t="s">
        <v>1356</v>
      </c>
      <c r="C894" s="132" t="s">
        <v>39</v>
      </c>
      <c r="D894" s="134">
        <v>27.11</v>
      </c>
    </row>
    <row r="895" spans="1:4" ht="57" x14ac:dyDescent="0.2">
      <c r="A895" s="133" t="s">
        <v>1355</v>
      </c>
      <c r="B895" s="133" t="s">
        <v>1354</v>
      </c>
      <c r="C895" s="132" t="s">
        <v>39</v>
      </c>
      <c r="D895" s="134">
        <v>17.29</v>
      </c>
    </row>
    <row r="896" spans="1:4" ht="85.5" x14ac:dyDescent="0.2">
      <c r="A896" s="133" t="s">
        <v>1353</v>
      </c>
      <c r="B896" s="133" t="s">
        <v>1352</v>
      </c>
      <c r="C896" s="132" t="s">
        <v>39</v>
      </c>
      <c r="D896" s="134">
        <v>10.89</v>
      </c>
    </row>
    <row r="897" spans="1:4" ht="57" x14ac:dyDescent="0.2">
      <c r="A897" s="133" t="s">
        <v>1351</v>
      </c>
      <c r="B897" s="133" t="s">
        <v>1350</v>
      </c>
      <c r="C897" s="132" t="s">
        <v>39</v>
      </c>
      <c r="D897" s="134">
        <v>35.590000000000003</v>
      </c>
    </row>
    <row r="898" spans="1:4" ht="71.25" x14ac:dyDescent="0.2">
      <c r="A898" s="133" t="s">
        <v>1349</v>
      </c>
      <c r="B898" s="133" t="s">
        <v>1348</v>
      </c>
      <c r="C898" s="132" t="s">
        <v>12</v>
      </c>
      <c r="D898" s="134">
        <v>36.119999999999997</v>
      </c>
    </row>
    <row r="899" spans="1:4" ht="71.25" x14ac:dyDescent="0.2">
      <c r="A899" s="133" t="s">
        <v>1347</v>
      </c>
      <c r="B899" s="133" t="s">
        <v>1346</v>
      </c>
      <c r="C899" s="132" t="s">
        <v>12</v>
      </c>
      <c r="D899" s="134">
        <v>90.48</v>
      </c>
    </row>
    <row r="900" spans="1:4" ht="57" x14ac:dyDescent="0.2">
      <c r="A900" s="133" t="s">
        <v>1345</v>
      </c>
      <c r="B900" s="133" t="s">
        <v>1344</v>
      </c>
      <c r="C900" s="132" t="s">
        <v>39</v>
      </c>
      <c r="D900" s="134">
        <v>37.28</v>
      </c>
    </row>
    <row r="901" spans="1:4" ht="71.25" x14ac:dyDescent="0.2">
      <c r="A901" s="133" t="s">
        <v>1343</v>
      </c>
      <c r="B901" s="133" t="s">
        <v>1342</v>
      </c>
      <c r="C901" s="132" t="s">
        <v>12</v>
      </c>
      <c r="D901" s="134">
        <v>63.85</v>
      </c>
    </row>
    <row r="902" spans="1:4" ht="15" x14ac:dyDescent="0.2">
      <c r="A902" s="135" t="s">
        <v>1341</v>
      </c>
      <c r="B902" s="135" t="s">
        <v>1340</v>
      </c>
      <c r="C902" s="132"/>
      <c r="D902" s="134"/>
    </row>
    <row r="903" spans="1:4" ht="85.5" x14ac:dyDescent="0.2">
      <c r="A903" s="133" t="s">
        <v>1339</v>
      </c>
      <c r="B903" s="133" t="s">
        <v>1338</v>
      </c>
      <c r="C903" s="132" t="s">
        <v>39</v>
      </c>
      <c r="D903" s="131">
        <v>1741.9</v>
      </c>
    </row>
    <row r="904" spans="1:4" ht="71.25" x14ac:dyDescent="0.2">
      <c r="A904" s="133" t="s">
        <v>1337</v>
      </c>
      <c r="B904" s="133" t="s">
        <v>1336</v>
      </c>
      <c r="C904" s="132" t="s">
        <v>39</v>
      </c>
      <c r="D904" s="134">
        <v>886.16</v>
      </c>
    </row>
    <row r="905" spans="1:4" ht="71.25" x14ac:dyDescent="0.2">
      <c r="A905" s="133" t="s">
        <v>1335</v>
      </c>
      <c r="B905" s="133" t="s">
        <v>1334</v>
      </c>
      <c r="C905" s="132" t="s">
        <v>39</v>
      </c>
      <c r="D905" s="134">
        <v>229.28</v>
      </c>
    </row>
    <row r="906" spans="1:4" ht="85.5" x14ac:dyDescent="0.2">
      <c r="A906" s="133" t="s">
        <v>1333</v>
      </c>
      <c r="B906" s="133" t="s">
        <v>1332</v>
      </c>
      <c r="C906" s="132" t="s">
        <v>39</v>
      </c>
      <c r="D906" s="134">
        <v>249.59</v>
      </c>
    </row>
    <row r="907" spans="1:4" ht="71.25" x14ac:dyDescent="0.2">
      <c r="A907" s="133" t="s">
        <v>1331</v>
      </c>
      <c r="B907" s="133" t="s">
        <v>1330</v>
      </c>
      <c r="C907" s="132" t="s">
        <v>39</v>
      </c>
      <c r="D907" s="134">
        <v>593.22</v>
      </c>
    </row>
    <row r="908" spans="1:4" ht="85.5" x14ac:dyDescent="0.2">
      <c r="A908" s="133" t="s">
        <v>1329</v>
      </c>
      <c r="B908" s="133" t="s">
        <v>1328</v>
      </c>
      <c r="C908" s="132" t="s">
        <v>39</v>
      </c>
      <c r="D908" s="134">
        <v>221.4</v>
      </c>
    </row>
    <row r="909" spans="1:4" ht="99.75" x14ac:dyDescent="0.2">
      <c r="A909" s="133" t="s">
        <v>1327</v>
      </c>
      <c r="B909" s="133" t="s">
        <v>1326</v>
      </c>
      <c r="C909" s="132" t="s">
        <v>39</v>
      </c>
      <c r="D909" s="134">
        <v>326.42</v>
      </c>
    </row>
    <row r="910" spans="1:4" ht="71.25" x14ac:dyDescent="0.2">
      <c r="A910" s="133" t="s">
        <v>1325</v>
      </c>
      <c r="B910" s="133" t="s">
        <v>1324</v>
      </c>
      <c r="C910" s="132" t="s">
        <v>39</v>
      </c>
      <c r="D910" s="134">
        <v>25.33</v>
      </c>
    </row>
    <row r="911" spans="1:4" ht="57" x14ac:dyDescent="0.2">
      <c r="A911" s="133" t="s">
        <v>1323</v>
      </c>
      <c r="B911" s="133" t="s">
        <v>1322</v>
      </c>
      <c r="C911" s="132" t="s">
        <v>39</v>
      </c>
      <c r="D911" s="134">
        <v>229.92</v>
      </c>
    </row>
    <row r="912" spans="1:4" ht="85.5" x14ac:dyDescent="0.2">
      <c r="A912" s="133" t="s">
        <v>1321</v>
      </c>
      <c r="B912" s="133" t="s">
        <v>1320</v>
      </c>
      <c r="C912" s="132" t="s">
        <v>39</v>
      </c>
      <c r="D912" s="134">
        <v>720.08</v>
      </c>
    </row>
    <row r="913" spans="1:4" ht="99.75" x14ac:dyDescent="0.2">
      <c r="A913" s="133" t="s">
        <v>1319</v>
      </c>
      <c r="B913" s="133" t="s">
        <v>1318</v>
      </c>
      <c r="C913" s="132" t="s">
        <v>39</v>
      </c>
      <c r="D913" s="131">
        <v>1705.32</v>
      </c>
    </row>
    <row r="914" spans="1:4" ht="99.75" x14ac:dyDescent="0.2">
      <c r="A914" s="133" t="s">
        <v>1317</v>
      </c>
      <c r="B914" s="133" t="s">
        <v>1316</v>
      </c>
      <c r="C914" s="132" t="s">
        <v>39</v>
      </c>
      <c r="D914" s="131">
        <v>1805.32</v>
      </c>
    </row>
    <row r="915" spans="1:4" ht="99.75" x14ac:dyDescent="0.2">
      <c r="A915" s="133" t="s">
        <v>1315</v>
      </c>
      <c r="B915" s="133" t="s">
        <v>1314</v>
      </c>
      <c r="C915" s="132" t="s">
        <v>39</v>
      </c>
      <c r="D915" s="131">
        <v>1926.75</v>
      </c>
    </row>
    <row r="916" spans="1:4" ht="42.75" x14ac:dyDescent="0.2">
      <c r="A916" s="133" t="s">
        <v>1313</v>
      </c>
      <c r="B916" s="133" t="s">
        <v>1312</v>
      </c>
      <c r="C916" s="132" t="s">
        <v>12</v>
      </c>
      <c r="D916" s="134">
        <v>121.36</v>
      </c>
    </row>
    <row r="917" spans="1:4" ht="42.75" x14ac:dyDescent="0.2">
      <c r="A917" s="133" t="s">
        <v>1311</v>
      </c>
      <c r="B917" s="133" t="s">
        <v>1310</v>
      </c>
      <c r="C917" s="132" t="s">
        <v>12</v>
      </c>
      <c r="D917" s="134">
        <v>167.69</v>
      </c>
    </row>
    <row r="918" spans="1:4" ht="42.75" x14ac:dyDescent="0.2">
      <c r="A918" s="133" t="s">
        <v>1309</v>
      </c>
      <c r="B918" s="133" t="s">
        <v>1308</v>
      </c>
      <c r="C918" s="132" t="s">
        <v>12</v>
      </c>
      <c r="D918" s="134">
        <v>198.52</v>
      </c>
    </row>
    <row r="919" spans="1:4" ht="42.75" x14ac:dyDescent="0.2">
      <c r="A919" s="133" t="s">
        <v>1307</v>
      </c>
      <c r="B919" s="133" t="s">
        <v>1306</v>
      </c>
      <c r="C919" s="132" t="s">
        <v>12</v>
      </c>
      <c r="D919" s="134">
        <v>266.73</v>
      </c>
    </row>
    <row r="920" spans="1:4" ht="28.5" x14ac:dyDescent="0.2">
      <c r="A920" s="133" t="s">
        <v>1305</v>
      </c>
      <c r="B920" s="133" t="s">
        <v>1304</v>
      </c>
      <c r="C920" s="132" t="s">
        <v>39</v>
      </c>
      <c r="D920" s="134">
        <v>186.49</v>
      </c>
    </row>
    <row r="921" spans="1:4" ht="28.5" x14ac:dyDescent="0.2">
      <c r="A921" s="133" t="s">
        <v>1303</v>
      </c>
      <c r="B921" s="133" t="s">
        <v>1302</v>
      </c>
      <c r="C921" s="132" t="s">
        <v>39</v>
      </c>
      <c r="D921" s="134">
        <v>412.3</v>
      </c>
    </row>
    <row r="922" spans="1:4" ht="28.5" x14ac:dyDescent="0.2">
      <c r="A922" s="133" t="s">
        <v>1301</v>
      </c>
      <c r="B922" s="133" t="s">
        <v>1300</v>
      </c>
      <c r="C922" s="132" t="s">
        <v>39</v>
      </c>
      <c r="D922" s="134">
        <v>503.27</v>
      </c>
    </row>
    <row r="923" spans="1:4" ht="28.5" x14ac:dyDescent="0.2">
      <c r="A923" s="133" t="s">
        <v>1299</v>
      </c>
      <c r="B923" s="133" t="s">
        <v>1298</v>
      </c>
      <c r="C923" s="132" t="s">
        <v>39</v>
      </c>
      <c r="D923" s="131">
        <v>1067.3699999999999</v>
      </c>
    </row>
    <row r="924" spans="1:4" ht="28.5" x14ac:dyDescent="0.2">
      <c r="A924" s="133" t="s">
        <v>1297</v>
      </c>
      <c r="B924" s="133" t="s">
        <v>1296</v>
      </c>
      <c r="C924" s="132" t="s">
        <v>39</v>
      </c>
      <c r="D924" s="134">
        <v>72.77</v>
      </c>
    </row>
    <row r="925" spans="1:4" ht="28.5" x14ac:dyDescent="0.2">
      <c r="A925" s="133" t="s">
        <v>1295</v>
      </c>
      <c r="B925" s="133" t="s">
        <v>1294</v>
      </c>
      <c r="C925" s="132" t="s">
        <v>39</v>
      </c>
      <c r="D925" s="134">
        <v>108.91</v>
      </c>
    </row>
    <row r="926" spans="1:4" ht="28.5" x14ac:dyDescent="0.2">
      <c r="A926" s="133" t="s">
        <v>1293</v>
      </c>
      <c r="B926" s="133" t="s">
        <v>1292</v>
      </c>
      <c r="C926" s="132" t="s">
        <v>39</v>
      </c>
      <c r="D926" s="134">
        <v>168.17</v>
      </c>
    </row>
    <row r="927" spans="1:4" ht="28.5" x14ac:dyDescent="0.2">
      <c r="A927" s="133" t="s">
        <v>1291</v>
      </c>
      <c r="B927" s="133" t="s">
        <v>1290</v>
      </c>
      <c r="C927" s="132" t="s">
        <v>39</v>
      </c>
      <c r="D927" s="134">
        <v>306.74</v>
      </c>
    </row>
    <row r="928" spans="1:4" ht="28.5" x14ac:dyDescent="0.2">
      <c r="A928" s="133" t="s">
        <v>1289</v>
      </c>
      <c r="B928" s="133" t="s">
        <v>1288</v>
      </c>
      <c r="C928" s="132" t="s">
        <v>39</v>
      </c>
      <c r="D928" s="134">
        <v>55.66</v>
      </c>
    </row>
    <row r="929" spans="1:4" ht="28.5" x14ac:dyDescent="0.2">
      <c r="A929" s="133" t="s">
        <v>1287</v>
      </c>
      <c r="B929" s="133" t="s">
        <v>1286</v>
      </c>
      <c r="C929" s="132" t="s">
        <v>39</v>
      </c>
      <c r="D929" s="134">
        <v>82.39</v>
      </c>
    </row>
    <row r="930" spans="1:4" ht="28.5" x14ac:dyDescent="0.2">
      <c r="A930" s="133" t="s">
        <v>1285</v>
      </c>
      <c r="B930" s="133" t="s">
        <v>1284</v>
      </c>
      <c r="C930" s="132" t="s">
        <v>39</v>
      </c>
      <c r="D930" s="134">
        <v>143.34</v>
      </c>
    </row>
    <row r="931" spans="1:4" ht="28.5" x14ac:dyDescent="0.2">
      <c r="A931" s="133" t="s">
        <v>1283</v>
      </c>
      <c r="B931" s="133" t="s">
        <v>1282</v>
      </c>
      <c r="C931" s="132" t="s">
        <v>39</v>
      </c>
      <c r="D931" s="134">
        <v>251.92</v>
      </c>
    </row>
    <row r="932" spans="1:4" ht="28.5" x14ac:dyDescent="0.2">
      <c r="A932" s="133" t="s">
        <v>1281</v>
      </c>
      <c r="B932" s="133" t="s">
        <v>1280</v>
      </c>
      <c r="C932" s="132" t="s">
        <v>39</v>
      </c>
      <c r="D932" s="134">
        <v>57.99</v>
      </c>
    </row>
    <row r="933" spans="1:4" ht="28.5" x14ac:dyDescent="0.2">
      <c r="A933" s="133" t="s">
        <v>1279</v>
      </c>
      <c r="B933" s="133" t="s">
        <v>1278</v>
      </c>
      <c r="C933" s="132" t="s">
        <v>39</v>
      </c>
      <c r="D933" s="134">
        <v>86.31</v>
      </c>
    </row>
    <row r="934" spans="1:4" ht="28.5" x14ac:dyDescent="0.2">
      <c r="A934" s="133" t="s">
        <v>1277</v>
      </c>
      <c r="B934" s="133" t="s">
        <v>1276</v>
      </c>
      <c r="C934" s="132" t="s">
        <v>39</v>
      </c>
      <c r="D934" s="134">
        <v>148.56</v>
      </c>
    </row>
    <row r="935" spans="1:4" ht="28.5" x14ac:dyDescent="0.2">
      <c r="A935" s="133" t="s">
        <v>1275</v>
      </c>
      <c r="B935" s="133" t="s">
        <v>1274</v>
      </c>
      <c r="C935" s="132" t="s">
        <v>39</v>
      </c>
      <c r="D935" s="134">
        <v>252.46</v>
      </c>
    </row>
    <row r="936" spans="1:4" ht="28.5" x14ac:dyDescent="0.2">
      <c r="A936" s="133" t="s">
        <v>1273</v>
      </c>
      <c r="B936" s="133" t="s">
        <v>1272</v>
      </c>
      <c r="C936" s="132" t="s">
        <v>39</v>
      </c>
      <c r="D936" s="134">
        <v>348.67</v>
      </c>
    </row>
    <row r="937" spans="1:4" ht="28.5" x14ac:dyDescent="0.2">
      <c r="A937" s="133" t="s">
        <v>1271</v>
      </c>
      <c r="B937" s="133" t="s">
        <v>1270</v>
      </c>
      <c r="C937" s="132" t="s">
        <v>39</v>
      </c>
      <c r="D937" s="134">
        <v>580.71</v>
      </c>
    </row>
    <row r="938" spans="1:4" ht="28.5" x14ac:dyDescent="0.2">
      <c r="A938" s="133" t="s">
        <v>1269</v>
      </c>
      <c r="B938" s="133" t="s">
        <v>1268</v>
      </c>
      <c r="C938" s="132" t="s">
        <v>39</v>
      </c>
      <c r="D938" s="134">
        <v>762.18</v>
      </c>
    </row>
    <row r="939" spans="1:4" ht="28.5" x14ac:dyDescent="0.2">
      <c r="A939" s="133" t="s">
        <v>1267</v>
      </c>
      <c r="B939" s="133" t="s">
        <v>1266</v>
      </c>
      <c r="C939" s="132" t="s">
        <v>39</v>
      </c>
      <c r="D939" s="131">
        <v>1175.02</v>
      </c>
    </row>
    <row r="940" spans="1:4" ht="28.5" x14ac:dyDescent="0.2">
      <c r="A940" s="133" t="s">
        <v>1265</v>
      </c>
      <c r="B940" s="133" t="s">
        <v>1264</v>
      </c>
      <c r="C940" s="132" t="s">
        <v>39</v>
      </c>
      <c r="D940" s="134">
        <v>211.52</v>
      </c>
    </row>
    <row r="941" spans="1:4" ht="28.5" x14ac:dyDescent="0.2">
      <c r="A941" s="133" t="s">
        <v>1263</v>
      </c>
      <c r="B941" s="133" t="s">
        <v>1262</v>
      </c>
      <c r="C941" s="132" t="s">
        <v>39</v>
      </c>
      <c r="D941" s="134">
        <v>361.63</v>
      </c>
    </row>
    <row r="942" spans="1:4" ht="28.5" x14ac:dyDescent="0.2">
      <c r="A942" s="133" t="s">
        <v>1261</v>
      </c>
      <c r="B942" s="133" t="s">
        <v>1260</v>
      </c>
      <c r="C942" s="132" t="s">
        <v>39</v>
      </c>
      <c r="D942" s="134">
        <v>460.04</v>
      </c>
    </row>
    <row r="943" spans="1:4" ht="28.5" x14ac:dyDescent="0.2">
      <c r="A943" s="133" t="s">
        <v>1259</v>
      </c>
      <c r="B943" s="133" t="s">
        <v>1258</v>
      </c>
      <c r="C943" s="132" t="s">
        <v>39</v>
      </c>
      <c r="D943" s="134">
        <v>741.96</v>
      </c>
    </row>
    <row r="944" spans="1:4" ht="71.25" x14ac:dyDescent="0.2">
      <c r="A944" s="133" t="s">
        <v>1257</v>
      </c>
      <c r="B944" s="133" t="s">
        <v>1256</v>
      </c>
      <c r="C944" s="132" t="s">
        <v>39</v>
      </c>
      <c r="D944" s="134">
        <v>129.18</v>
      </c>
    </row>
    <row r="945" spans="1:4" ht="71.25" x14ac:dyDescent="0.2">
      <c r="A945" s="133" t="s">
        <v>1255</v>
      </c>
      <c r="B945" s="133" t="s">
        <v>1254</v>
      </c>
      <c r="C945" s="132" t="s">
        <v>39</v>
      </c>
      <c r="D945" s="134">
        <v>209.54</v>
      </c>
    </row>
    <row r="946" spans="1:4" ht="71.25" x14ac:dyDescent="0.2">
      <c r="A946" s="133" t="s">
        <v>1253</v>
      </c>
      <c r="B946" s="133" t="s">
        <v>1252</v>
      </c>
      <c r="C946" s="132" t="s">
        <v>39</v>
      </c>
      <c r="D946" s="134">
        <v>263.60000000000002</v>
      </c>
    </row>
    <row r="947" spans="1:4" ht="42.75" x14ac:dyDescent="0.2">
      <c r="A947" s="133" t="s">
        <v>1251</v>
      </c>
      <c r="B947" s="133" t="s">
        <v>1250</v>
      </c>
      <c r="C947" s="132" t="s">
        <v>39</v>
      </c>
      <c r="D947" s="134">
        <v>124.58</v>
      </c>
    </row>
    <row r="948" spans="1:4" ht="42.75" x14ac:dyDescent="0.2">
      <c r="A948" s="133" t="s">
        <v>1249</v>
      </c>
      <c r="B948" s="133" t="s">
        <v>1248</v>
      </c>
      <c r="C948" s="132" t="s">
        <v>39</v>
      </c>
      <c r="D948" s="134">
        <v>131.47999999999999</v>
      </c>
    </row>
    <row r="949" spans="1:4" ht="28.5" x14ac:dyDescent="0.2">
      <c r="A949" s="133" t="s">
        <v>1247</v>
      </c>
      <c r="B949" s="133" t="s">
        <v>1246</v>
      </c>
      <c r="C949" s="132" t="s">
        <v>39</v>
      </c>
      <c r="D949" s="134">
        <v>506.55</v>
      </c>
    </row>
    <row r="950" spans="1:4" ht="42.75" x14ac:dyDescent="0.2">
      <c r="A950" s="133" t="s">
        <v>1245</v>
      </c>
      <c r="B950" s="133" t="s">
        <v>1244</v>
      </c>
      <c r="C950" s="132" t="s">
        <v>39</v>
      </c>
      <c r="D950" s="134">
        <v>413.26</v>
      </c>
    </row>
    <row r="951" spans="1:4" ht="99.75" x14ac:dyDescent="0.2">
      <c r="A951" s="133" t="s">
        <v>1243</v>
      </c>
      <c r="B951" s="133" t="s">
        <v>1242</v>
      </c>
      <c r="C951" s="132" t="s">
        <v>39</v>
      </c>
      <c r="D951" s="131">
        <v>2412.59</v>
      </c>
    </row>
    <row r="952" spans="1:4" ht="85.5" x14ac:dyDescent="0.2">
      <c r="A952" s="133" t="s">
        <v>1241</v>
      </c>
      <c r="B952" s="133" t="s">
        <v>1240</v>
      </c>
      <c r="C952" s="132" t="s">
        <v>39</v>
      </c>
      <c r="D952" s="131">
        <v>2268.54</v>
      </c>
    </row>
    <row r="953" spans="1:4" ht="71.25" x14ac:dyDescent="0.2">
      <c r="A953" s="133" t="s">
        <v>1239</v>
      </c>
      <c r="B953" s="133" t="s">
        <v>1238</v>
      </c>
      <c r="C953" s="132" t="s">
        <v>39</v>
      </c>
      <c r="D953" s="131">
        <v>2019.44</v>
      </c>
    </row>
    <row r="954" spans="1:4" ht="57" x14ac:dyDescent="0.2">
      <c r="A954" s="133" t="s">
        <v>1237</v>
      </c>
      <c r="B954" s="133" t="s">
        <v>1236</v>
      </c>
      <c r="C954" s="132" t="s">
        <v>39</v>
      </c>
      <c r="D954" s="134">
        <v>107.98</v>
      </c>
    </row>
    <row r="955" spans="1:4" ht="57" x14ac:dyDescent="0.2">
      <c r="A955" s="133" t="s">
        <v>1235</v>
      </c>
      <c r="B955" s="133" t="s">
        <v>1234</v>
      </c>
      <c r="C955" s="132" t="s">
        <v>39</v>
      </c>
      <c r="D955" s="134">
        <v>164.48</v>
      </c>
    </row>
    <row r="956" spans="1:4" ht="28.5" x14ac:dyDescent="0.2">
      <c r="A956" s="133" t="s">
        <v>1233</v>
      </c>
      <c r="B956" s="133" t="s">
        <v>1232</v>
      </c>
      <c r="C956" s="132" t="s">
        <v>39</v>
      </c>
      <c r="D956" s="134">
        <v>151.87</v>
      </c>
    </row>
    <row r="957" spans="1:4" ht="15" x14ac:dyDescent="0.2">
      <c r="A957" s="135" t="s">
        <v>1231</v>
      </c>
      <c r="B957" s="135" t="s">
        <v>1230</v>
      </c>
      <c r="C957" s="132"/>
      <c r="D957" s="134"/>
    </row>
    <row r="958" spans="1:4" ht="57" x14ac:dyDescent="0.2">
      <c r="A958" s="133" t="s">
        <v>1229</v>
      </c>
      <c r="B958" s="133" t="s">
        <v>1228</v>
      </c>
      <c r="C958" s="132" t="s">
        <v>232</v>
      </c>
      <c r="D958" s="134">
        <v>5.73</v>
      </c>
    </row>
    <row r="959" spans="1:4" ht="57" x14ac:dyDescent="0.2">
      <c r="A959" s="133" t="s">
        <v>1227</v>
      </c>
      <c r="B959" s="133" t="s">
        <v>1226</v>
      </c>
      <c r="C959" s="132" t="s">
        <v>233</v>
      </c>
      <c r="D959" s="131">
        <v>2609.25</v>
      </c>
    </row>
    <row r="960" spans="1:4" ht="57" x14ac:dyDescent="0.2">
      <c r="A960" s="133" t="s">
        <v>1225</v>
      </c>
      <c r="B960" s="133" t="s">
        <v>1224</v>
      </c>
      <c r="C960" s="132" t="s">
        <v>232</v>
      </c>
      <c r="D960" s="134">
        <v>20.72</v>
      </c>
    </row>
    <row r="961" spans="1:4" ht="57" x14ac:dyDescent="0.2">
      <c r="A961" s="133" t="s">
        <v>1223</v>
      </c>
      <c r="B961" s="133" t="s">
        <v>1222</v>
      </c>
      <c r="C961" s="132" t="s">
        <v>232</v>
      </c>
      <c r="D961" s="134">
        <v>21.09</v>
      </c>
    </row>
    <row r="962" spans="1:4" ht="42.75" x14ac:dyDescent="0.2">
      <c r="A962" s="133" t="s">
        <v>1221</v>
      </c>
      <c r="B962" s="133" t="s">
        <v>1220</v>
      </c>
      <c r="C962" s="132" t="s">
        <v>232</v>
      </c>
      <c r="D962" s="131">
        <v>1380.18</v>
      </c>
    </row>
    <row r="963" spans="1:4" ht="85.5" x14ac:dyDescent="0.2">
      <c r="A963" s="133" t="s">
        <v>1219</v>
      </c>
      <c r="B963" s="133" t="s">
        <v>1218</v>
      </c>
      <c r="C963" s="132" t="s">
        <v>232</v>
      </c>
      <c r="D963" s="134">
        <v>54.14</v>
      </c>
    </row>
    <row r="964" spans="1:4" ht="42.75" x14ac:dyDescent="0.2">
      <c r="A964" s="133" t="s">
        <v>1217</v>
      </c>
      <c r="B964" s="133" t="s">
        <v>1216</v>
      </c>
      <c r="C964" s="132" t="s">
        <v>232</v>
      </c>
      <c r="D964" s="134">
        <v>47.72</v>
      </c>
    </row>
    <row r="965" spans="1:4" ht="57" x14ac:dyDescent="0.2">
      <c r="A965" s="133" t="s">
        <v>1215</v>
      </c>
      <c r="B965" s="133" t="s">
        <v>1214</v>
      </c>
      <c r="C965" s="132" t="s">
        <v>232</v>
      </c>
      <c r="D965" s="134">
        <v>233.66</v>
      </c>
    </row>
    <row r="966" spans="1:4" ht="57" x14ac:dyDescent="0.2">
      <c r="A966" s="133" t="s">
        <v>1213</v>
      </c>
      <c r="B966" s="133" t="s">
        <v>1212</v>
      </c>
      <c r="C966" s="132" t="s">
        <v>232</v>
      </c>
      <c r="D966" s="134">
        <v>654.11</v>
      </c>
    </row>
    <row r="967" spans="1:4" ht="42.75" x14ac:dyDescent="0.2">
      <c r="A967" s="133" t="s">
        <v>1211</v>
      </c>
      <c r="B967" s="133" t="s">
        <v>1210</v>
      </c>
      <c r="C967" s="132" t="s">
        <v>232</v>
      </c>
      <c r="D967" s="134">
        <v>66.97</v>
      </c>
    </row>
    <row r="968" spans="1:4" ht="99.75" x14ac:dyDescent="0.2">
      <c r="A968" s="133" t="s">
        <v>1209</v>
      </c>
      <c r="B968" s="133" t="s">
        <v>1208</v>
      </c>
      <c r="C968" s="132" t="s">
        <v>232</v>
      </c>
      <c r="D968" s="134">
        <v>232.27</v>
      </c>
    </row>
    <row r="969" spans="1:4" ht="42.75" x14ac:dyDescent="0.2">
      <c r="A969" s="133" t="s">
        <v>1207</v>
      </c>
      <c r="B969" s="133" t="s">
        <v>1206</v>
      </c>
      <c r="C969" s="132" t="s">
        <v>233</v>
      </c>
      <c r="D969" s="134">
        <v>553.91999999999996</v>
      </c>
    </row>
    <row r="970" spans="1:4" ht="57" x14ac:dyDescent="0.2">
      <c r="A970" s="133" t="s">
        <v>1205</v>
      </c>
      <c r="B970" s="133" t="s">
        <v>1204</v>
      </c>
      <c r="C970" s="132" t="s">
        <v>232</v>
      </c>
      <c r="D970" s="134">
        <v>20.010000000000002</v>
      </c>
    </row>
    <row r="971" spans="1:4" ht="15" x14ac:dyDescent="0.2">
      <c r="A971" s="135" t="s">
        <v>1203</v>
      </c>
      <c r="B971" s="135" t="s">
        <v>1202</v>
      </c>
      <c r="C971" s="132"/>
      <c r="D971" s="134"/>
    </row>
    <row r="972" spans="1:4" ht="28.5" x14ac:dyDescent="0.2">
      <c r="A972" s="133" t="s">
        <v>1201</v>
      </c>
      <c r="B972" s="133" t="s">
        <v>1200</v>
      </c>
      <c r="C972" s="132" t="s">
        <v>39</v>
      </c>
      <c r="D972" s="134">
        <v>36.35</v>
      </c>
    </row>
    <row r="973" spans="1:4" x14ac:dyDescent="0.2">
      <c r="A973" s="133" t="s">
        <v>1199</v>
      </c>
      <c r="B973" s="133" t="s">
        <v>1198</v>
      </c>
      <c r="C973" s="132" t="s">
        <v>39</v>
      </c>
      <c r="D973" s="134">
        <v>9.76</v>
      </c>
    </row>
    <row r="974" spans="1:4" ht="42.75" x14ac:dyDescent="0.2">
      <c r="A974" s="133" t="s">
        <v>1197</v>
      </c>
      <c r="B974" s="133" t="s">
        <v>1196</v>
      </c>
      <c r="C974" s="132" t="s">
        <v>12</v>
      </c>
      <c r="D974" s="134">
        <v>3.73</v>
      </c>
    </row>
    <row r="975" spans="1:4" ht="42.75" x14ac:dyDescent="0.2">
      <c r="A975" s="133" t="s">
        <v>1195</v>
      </c>
      <c r="B975" s="133" t="s">
        <v>1194</v>
      </c>
      <c r="C975" s="132" t="s">
        <v>39</v>
      </c>
      <c r="D975" s="134">
        <v>481.44</v>
      </c>
    </row>
    <row r="976" spans="1:4" ht="42.75" x14ac:dyDescent="0.2">
      <c r="A976" s="133" t="s">
        <v>1193</v>
      </c>
      <c r="B976" s="133" t="s">
        <v>1192</v>
      </c>
      <c r="C976" s="132" t="s">
        <v>39</v>
      </c>
      <c r="D976" s="134">
        <v>547.61</v>
      </c>
    </row>
    <row r="977" spans="1:4" ht="42.75" x14ac:dyDescent="0.2">
      <c r="A977" s="133" t="s">
        <v>1191</v>
      </c>
      <c r="B977" s="133" t="s">
        <v>1190</v>
      </c>
      <c r="C977" s="132" t="s">
        <v>39</v>
      </c>
      <c r="D977" s="134">
        <v>655.44</v>
      </c>
    </row>
    <row r="978" spans="1:4" ht="42.75" x14ac:dyDescent="0.2">
      <c r="A978" s="133" t="s">
        <v>1189</v>
      </c>
      <c r="B978" s="133" t="s">
        <v>1188</v>
      </c>
      <c r="C978" s="132" t="s">
        <v>39</v>
      </c>
      <c r="D978" s="134">
        <v>794.09</v>
      </c>
    </row>
    <row r="979" spans="1:4" ht="42.75" x14ac:dyDescent="0.2">
      <c r="A979" s="133" t="s">
        <v>1187</v>
      </c>
      <c r="B979" s="133" t="s">
        <v>1186</v>
      </c>
      <c r="C979" s="132" t="s">
        <v>39</v>
      </c>
      <c r="D979" s="131">
        <v>1992.53</v>
      </c>
    </row>
    <row r="980" spans="1:4" ht="42.75" x14ac:dyDescent="0.2">
      <c r="A980" s="133" t="s">
        <v>1185</v>
      </c>
      <c r="B980" s="133" t="s">
        <v>1184</v>
      </c>
      <c r="C980" s="132" t="s">
        <v>39</v>
      </c>
      <c r="D980" s="131">
        <v>2119.34</v>
      </c>
    </row>
    <row r="981" spans="1:4" ht="42.75" x14ac:dyDescent="0.2">
      <c r="A981" s="133" t="s">
        <v>1183</v>
      </c>
      <c r="B981" s="133" t="s">
        <v>1182</v>
      </c>
      <c r="C981" s="132" t="s">
        <v>39</v>
      </c>
      <c r="D981" s="131">
        <v>2436.4499999999998</v>
      </c>
    </row>
    <row r="982" spans="1:4" ht="42.75" x14ac:dyDescent="0.2">
      <c r="A982" s="133" t="s">
        <v>1181</v>
      </c>
      <c r="B982" s="133" t="s">
        <v>1180</v>
      </c>
      <c r="C982" s="132" t="s">
        <v>39</v>
      </c>
      <c r="D982" s="131">
        <v>2589.6</v>
      </c>
    </row>
    <row r="983" spans="1:4" ht="42.75" x14ac:dyDescent="0.2">
      <c r="A983" s="133" t="s">
        <v>1179</v>
      </c>
      <c r="B983" s="133" t="s">
        <v>1178</v>
      </c>
      <c r="C983" s="132" t="s">
        <v>39</v>
      </c>
      <c r="D983" s="131">
        <v>1732.96</v>
      </c>
    </row>
    <row r="984" spans="1:4" ht="42.75" x14ac:dyDescent="0.2">
      <c r="A984" s="133" t="s">
        <v>1177</v>
      </c>
      <c r="B984" s="133" t="s">
        <v>1176</v>
      </c>
      <c r="C984" s="132" t="s">
        <v>39</v>
      </c>
      <c r="D984" s="134">
        <v>99.17</v>
      </c>
    </row>
    <row r="985" spans="1:4" ht="42.75" x14ac:dyDescent="0.2">
      <c r="A985" s="133" t="s">
        <v>1175</v>
      </c>
      <c r="B985" s="133" t="s">
        <v>1174</v>
      </c>
      <c r="C985" s="132" t="s">
        <v>39</v>
      </c>
      <c r="D985" s="134">
        <v>106.17</v>
      </c>
    </row>
    <row r="986" spans="1:4" ht="42.75" x14ac:dyDescent="0.2">
      <c r="A986" s="133" t="s">
        <v>1173</v>
      </c>
      <c r="B986" s="133" t="s">
        <v>1172</v>
      </c>
      <c r="C986" s="132" t="s">
        <v>39</v>
      </c>
      <c r="D986" s="134">
        <v>31.89</v>
      </c>
    </row>
    <row r="987" spans="1:4" ht="42.75" x14ac:dyDescent="0.2">
      <c r="A987" s="133" t="s">
        <v>1171</v>
      </c>
      <c r="B987" s="133" t="s">
        <v>1170</v>
      </c>
      <c r="C987" s="132" t="s">
        <v>39</v>
      </c>
      <c r="D987" s="134">
        <v>46.09</v>
      </c>
    </row>
    <row r="988" spans="1:4" ht="42.75" x14ac:dyDescent="0.2">
      <c r="A988" s="133" t="s">
        <v>1169</v>
      </c>
      <c r="B988" s="133" t="s">
        <v>1168</v>
      </c>
      <c r="C988" s="132" t="s">
        <v>39</v>
      </c>
      <c r="D988" s="134">
        <v>159.77000000000001</v>
      </c>
    </row>
    <row r="989" spans="1:4" ht="42.75" x14ac:dyDescent="0.2">
      <c r="A989" s="133" t="s">
        <v>1167</v>
      </c>
      <c r="B989" s="133" t="s">
        <v>1166</v>
      </c>
      <c r="C989" s="132" t="s">
        <v>39</v>
      </c>
      <c r="D989" s="134">
        <v>165.82</v>
      </c>
    </row>
    <row r="990" spans="1:4" ht="28.5" x14ac:dyDescent="0.2">
      <c r="A990" s="133" t="s">
        <v>1165</v>
      </c>
      <c r="B990" s="133" t="s">
        <v>1164</v>
      </c>
      <c r="C990" s="132" t="s">
        <v>39</v>
      </c>
      <c r="D990" s="134">
        <v>17.18</v>
      </c>
    </row>
    <row r="991" spans="1:4" ht="28.5" x14ac:dyDescent="0.2">
      <c r="A991" s="133" t="s">
        <v>1163</v>
      </c>
      <c r="B991" s="133" t="s">
        <v>1162</v>
      </c>
      <c r="C991" s="132" t="s">
        <v>39</v>
      </c>
      <c r="D991" s="134">
        <v>24.12</v>
      </c>
    </row>
    <row r="992" spans="1:4" ht="42.75" x14ac:dyDescent="0.2">
      <c r="A992" s="133" t="s">
        <v>1161</v>
      </c>
      <c r="B992" s="133" t="s">
        <v>1160</v>
      </c>
      <c r="C992" s="132" t="s">
        <v>39</v>
      </c>
      <c r="D992" s="134">
        <v>73.77</v>
      </c>
    </row>
    <row r="993" spans="1:4" ht="42.75" x14ac:dyDescent="0.2">
      <c r="A993" s="133" t="s">
        <v>1159</v>
      </c>
      <c r="B993" s="133" t="s">
        <v>1158</v>
      </c>
      <c r="C993" s="132" t="s">
        <v>39</v>
      </c>
      <c r="D993" s="134">
        <v>95.75</v>
      </c>
    </row>
    <row r="994" spans="1:4" ht="42.75" x14ac:dyDescent="0.2">
      <c r="A994" s="133" t="s">
        <v>1157</v>
      </c>
      <c r="B994" s="133" t="s">
        <v>1156</v>
      </c>
      <c r="C994" s="132" t="s">
        <v>39</v>
      </c>
      <c r="D994" s="134">
        <v>129.80000000000001</v>
      </c>
    </row>
    <row r="995" spans="1:4" ht="42.75" x14ac:dyDescent="0.2">
      <c r="A995" s="133" t="s">
        <v>1155</v>
      </c>
      <c r="B995" s="133" t="s">
        <v>1154</v>
      </c>
      <c r="C995" s="132" t="s">
        <v>39</v>
      </c>
      <c r="D995" s="134">
        <v>170.99</v>
      </c>
    </row>
    <row r="996" spans="1:4" ht="42.75" x14ac:dyDescent="0.2">
      <c r="A996" s="133" t="s">
        <v>1153</v>
      </c>
      <c r="B996" s="133" t="s">
        <v>1152</v>
      </c>
      <c r="C996" s="132" t="s">
        <v>39</v>
      </c>
      <c r="D996" s="134">
        <v>227.86</v>
      </c>
    </row>
    <row r="997" spans="1:4" ht="42.75" x14ac:dyDescent="0.2">
      <c r="A997" s="133" t="s">
        <v>1151</v>
      </c>
      <c r="B997" s="133" t="s">
        <v>1150</v>
      </c>
      <c r="C997" s="132" t="s">
        <v>39</v>
      </c>
      <c r="D997" s="134">
        <v>469.08</v>
      </c>
    </row>
    <row r="998" spans="1:4" ht="42.75" x14ac:dyDescent="0.2">
      <c r="A998" s="133" t="s">
        <v>1149</v>
      </c>
      <c r="B998" s="133" t="s">
        <v>1148</v>
      </c>
      <c r="C998" s="132" t="s">
        <v>39</v>
      </c>
      <c r="D998" s="134">
        <v>288.97000000000003</v>
      </c>
    </row>
    <row r="999" spans="1:4" ht="28.5" x14ac:dyDescent="0.2">
      <c r="A999" s="133" t="s">
        <v>1147</v>
      </c>
      <c r="B999" s="133" t="s">
        <v>1146</v>
      </c>
      <c r="C999" s="132" t="s">
        <v>39</v>
      </c>
      <c r="D999" s="134">
        <v>80.2</v>
      </c>
    </row>
    <row r="1000" spans="1:4" x14ac:dyDescent="0.2">
      <c r="A1000" s="133" t="s">
        <v>1145</v>
      </c>
      <c r="B1000" s="133" t="s">
        <v>1144</v>
      </c>
      <c r="C1000" s="132" t="s">
        <v>12</v>
      </c>
      <c r="D1000" s="134">
        <v>6.51</v>
      </c>
    </row>
    <row r="1001" spans="1:4" ht="42.75" x14ac:dyDescent="0.2">
      <c r="A1001" s="133" t="s">
        <v>1143</v>
      </c>
      <c r="B1001" s="133" t="s">
        <v>1142</v>
      </c>
      <c r="C1001" s="132" t="s">
        <v>39</v>
      </c>
      <c r="D1001" s="134">
        <v>310.16000000000003</v>
      </c>
    </row>
    <row r="1002" spans="1:4" ht="42.75" x14ac:dyDescent="0.2">
      <c r="A1002" s="133" t="s">
        <v>1141</v>
      </c>
      <c r="B1002" s="133" t="s">
        <v>1140</v>
      </c>
      <c r="C1002" s="132" t="s">
        <v>39</v>
      </c>
      <c r="D1002" s="134">
        <v>290.43</v>
      </c>
    </row>
    <row r="1003" spans="1:4" ht="42.75" x14ac:dyDescent="0.2">
      <c r="A1003" s="133" t="s">
        <v>1139</v>
      </c>
      <c r="B1003" s="133" t="s">
        <v>1138</v>
      </c>
      <c r="C1003" s="132" t="s">
        <v>39</v>
      </c>
      <c r="D1003" s="134">
        <v>435.33</v>
      </c>
    </row>
    <row r="1004" spans="1:4" ht="28.5" x14ac:dyDescent="0.2">
      <c r="A1004" s="133" t="s">
        <v>1137</v>
      </c>
      <c r="B1004" s="133" t="s">
        <v>1136</v>
      </c>
      <c r="C1004" s="132" t="s">
        <v>39</v>
      </c>
      <c r="D1004" s="134">
        <v>398.57</v>
      </c>
    </row>
    <row r="1005" spans="1:4" ht="28.5" x14ac:dyDescent="0.2">
      <c r="A1005" s="133" t="s">
        <v>1135</v>
      </c>
      <c r="B1005" s="133" t="s">
        <v>1134</v>
      </c>
      <c r="C1005" s="132" t="s">
        <v>39</v>
      </c>
      <c r="D1005" s="134">
        <v>513.79</v>
      </c>
    </row>
    <row r="1006" spans="1:4" ht="28.5" x14ac:dyDescent="0.2">
      <c r="A1006" s="133" t="s">
        <v>1133</v>
      </c>
      <c r="B1006" s="133" t="s">
        <v>1132</v>
      </c>
      <c r="C1006" s="132" t="s">
        <v>39</v>
      </c>
      <c r="D1006" s="134">
        <v>19.350000000000001</v>
      </c>
    </row>
    <row r="1007" spans="1:4" ht="28.5" x14ac:dyDescent="0.2">
      <c r="A1007" s="133" t="s">
        <v>1131</v>
      </c>
      <c r="B1007" s="133" t="s">
        <v>1130</v>
      </c>
      <c r="C1007" s="132" t="s">
        <v>39</v>
      </c>
      <c r="D1007" s="134">
        <v>32.520000000000003</v>
      </c>
    </row>
    <row r="1008" spans="1:4" ht="28.5" x14ac:dyDescent="0.2">
      <c r="A1008" s="133" t="s">
        <v>1129</v>
      </c>
      <c r="B1008" s="133" t="s">
        <v>1128</v>
      </c>
      <c r="C1008" s="132" t="s">
        <v>39</v>
      </c>
      <c r="D1008" s="134">
        <v>35.26</v>
      </c>
    </row>
    <row r="1009" spans="1:4" ht="28.5" x14ac:dyDescent="0.2">
      <c r="A1009" s="133" t="s">
        <v>1127</v>
      </c>
      <c r="B1009" s="133" t="s">
        <v>1126</v>
      </c>
      <c r="C1009" s="132" t="s">
        <v>39</v>
      </c>
      <c r="D1009" s="134">
        <v>50.25</v>
      </c>
    </row>
    <row r="1010" spans="1:4" ht="42.75" x14ac:dyDescent="0.2">
      <c r="A1010" s="133" t="s">
        <v>1125</v>
      </c>
      <c r="B1010" s="133" t="s">
        <v>1124</v>
      </c>
      <c r="C1010" s="132" t="s">
        <v>12</v>
      </c>
      <c r="D1010" s="134">
        <v>5.3</v>
      </c>
    </row>
    <row r="1011" spans="1:4" ht="42.75" x14ac:dyDescent="0.2">
      <c r="A1011" s="133" t="s">
        <v>1123</v>
      </c>
      <c r="B1011" s="133" t="s">
        <v>1122</v>
      </c>
      <c r="C1011" s="132" t="s">
        <v>39</v>
      </c>
      <c r="D1011" s="131">
        <v>1332.77</v>
      </c>
    </row>
    <row r="1012" spans="1:4" ht="42.75" x14ac:dyDescent="0.2">
      <c r="A1012" s="133" t="s">
        <v>1121</v>
      </c>
      <c r="B1012" s="133" t="s">
        <v>1120</v>
      </c>
      <c r="C1012" s="132" t="s">
        <v>39</v>
      </c>
      <c r="D1012" s="131">
        <v>3984.42</v>
      </c>
    </row>
    <row r="1013" spans="1:4" ht="71.25" x14ac:dyDescent="0.2">
      <c r="A1013" s="133" t="s">
        <v>1119</v>
      </c>
      <c r="B1013" s="133" t="s">
        <v>1118</v>
      </c>
      <c r="C1013" s="132" t="s">
        <v>39</v>
      </c>
      <c r="D1013" s="131">
        <v>3604.9</v>
      </c>
    </row>
    <row r="1014" spans="1:4" ht="71.25" x14ac:dyDescent="0.2">
      <c r="A1014" s="133" t="s">
        <v>1117</v>
      </c>
      <c r="B1014" s="133" t="s">
        <v>1116</v>
      </c>
      <c r="C1014" s="132" t="s">
        <v>39</v>
      </c>
      <c r="D1014" s="131">
        <v>4923.78</v>
      </c>
    </row>
    <row r="1015" spans="1:4" ht="42.75" x14ac:dyDescent="0.2">
      <c r="A1015" s="133" t="s">
        <v>1115</v>
      </c>
      <c r="B1015" s="133" t="s">
        <v>1114</v>
      </c>
      <c r="C1015" s="132" t="s">
        <v>39</v>
      </c>
      <c r="D1015" s="134">
        <v>34.42</v>
      </c>
    </row>
    <row r="1016" spans="1:4" ht="42.75" x14ac:dyDescent="0.2">
      <c r="A1016" s="133" t="s">
        <v>1113</v>
      </c>
      <c r="B1016" s="133" t="s">
        <v>1112</v>
      </c>
      <c r="C1016" s="132" t="s">
        <v>39</v>
      </c>
      <c r="D1016" s="134">
        <v>22.94</v>
      </c>
    </row>
    <row r="1017" spans="1:4" ht="28.5" x14ac:dyDescent="0.2">
      <c r="A1017" s="133" t="s">
        <v>1111</v>
      </c>
      <c r="B1017" s="133" t="s">
        <v>1110</v>
      </c>
      <c r="C1017" s="132" t="s">
        <v>39</v>
      </c>
      <c r="D1017" s="134">
        <v>36.35</v>
      </c>
    </row>
    <row r="1018" spans="1:4" ht="28.5" x14ac:dyDescent="0.2">
      <c r="A1018" s="133" t="s">
        <v>1109</v>
      </c>
      <c r="B1018" s="133" t="s">
        <v>1108</v>
      </c>
      <c r="C1018" s="132" t="s">
        <v>39</v>
      </c>
      <c r="D1018" s="134">
        <v>29.13</v>
      </c>
    </row>
    <row r="1019" spans="1:4" ht="28.5" x14ac:dyDescent="0.2">
      <c r="A1019" s="133" t="s">
        <v>1107</v>
      </c>
      <c r="B1019" s="133" t="s">
        <v>1106</v>
      </c>
      <c r="C1019" s="132" t="s">
        <v>39</v>
      </c>
      <c r="D1019" s="134">
        <v>46.22</v>
      </c>
    </row>
    <row r="1020" spans="1:4" ht="30" x14ac:dyDescent="0.2">
      <c r="A1020" s="135" t="s">
        <v>1105</v>
      </c>
      <c r="B1020" s="135" t="s">
        <v>1104</v>
      </c>
      <c r="C1020" s="132"/>
      <c r="D1020" s="134"/>
    </row>
    <row r="1021" spans="1:4" ht="28.5" x14ac:dyDescent="0.2">
      <c r="A1021" s="133" t="s">
        <v>1103</v>
      </c>
      <c r="B1021" s="133" t="s">
        <v>1102</v>
      </c>
      <c r="C1021" s="132" t="s">
        <v>12</v>
      </c>
      <c r="D1021" s="134">
        <v>23.71</v>
      </c>
    </row>
    <row r="1022" spans="1:4" ht="28.5" x14ac:dyDescent="0.2">
      <c r="A1022" s="133" t="s">
        <v>1101</v>
      </c>
      <c r="B1022" s="133" t="s">
        <v>1100</v>
      </c>
      <c r="C1022" s="132" t="s">
        <v>12</v>
      </c>
      <c r="D1022" s="134">
        <v>33.04</v>
      </c>
    </row>
    <row r="1023" spans="1:4" ht="28.5" x14ac:dyDescent="0.2">
      <c r="A1023" s="133" t="s">
        <v>1099</v>
      </c>
      <c r="B1023" s="133" t="s">
        <v>1098</v>
      </c>
      <c r="C1023" s="132" t="s">
        <v>12</v>
      </c>
      <c r="D1023" s="134">
        <v>42.1</v>
      </c>
    </row>
    <row r="1024" spans="1:4" ht="28.5" x14ac:dyDescent="0.2">
      <c r="A1024" s="133" t="s">
        <v>1097</v>
      </c>
      <c r="B1024" s="133" t="s">
        <v>1096</v>
      </c>
      <c r="C1024" s="132" t="s">
        <v>12</v>
      </c>
      <c r="D1024" s="134">
        <v>51.88</v>
      </c>
    </row>
    <row r="1025" spans="1:4" ht="28.5" x14ac:dyDescent="0.2">
      <c r="A1025" s="133" t="s">
        <v>1095</v>
      </c>
      <c r="B1025" s="133" t="s">
        <v>1094</v>
      </c>
      <c r="C1025" s="132" t="s">
        <v>12</v>
      </c>
      <c r="D1025" s="134">
        <v>60.91</v>
      </c>
    </row>
    <row r="1026" spans="1:4" ht="28.5" x14ac:dyDescent="0.2">
      <c r="A1026" s="133" t="s">
        <v>1093</v>
      </c>
      <c r="B1026" s="133" t="s">
        <v>1092</v>
      </c>
      <c r="C1026" s="132" t="s">
        <v>12</v>
      </c>
      <c r="D1026" s="134">
        <v>74.78</v>
      </c>
    </row>
    <row r="1027" spans="1:4" ht="28.5" x14ac:dyDescent="0.2">
      <c r="A1027" s="133" t="s">
        <v>1091</v>
      </c>
      <c r="B1027" s="133" t="s">
        <v>1090</v>
      </c>
      <c r="C1027" s="132" t="s">
        <v>12</v>
      </c>
      <c r="D1027" s="134">
        <v>96.81</v>
      </c>
    </row>
    <row r="1028" spans="1:4" ht="28.5" x14ac:dyDescent="0.2">
      <c r="A1028" s="133" t="s">
        <v>1089</v>
      </c>
      <c r="B1028" s="133" t="s">
        <v>1088</v>
      </c>
      <c r="C1028" s="132" t="s">
        <v>12</v>
      </c>
      <c r="D1028" s="134">
        <v>104.55</v>
      </c>
    </row>
    <row r="1029" spans="1:4" ht="28.5" x14ac:dyDescent="0.2">
      <c r="A1029" s="133" t="s">
        <v>1087</v>
      </c>
      <c r="B1029" s="133" t="s">
        <v>1086</v>
      </c>
      <c r="C1029" s="132" t="s">
        <v>12</v>
      </c>
      <c r="D1029" s="134">
        <v>139.61000000000001</v>
      </c>
    </row>
    <row r="1030" spans="1:4" ht="42.75" x14ac:dyDescent="0.2">
      <c r="A1030" s="133" t="s">
        <v>1085</v>
      </c>
      <c r="B1030" s="133" t="s">
        <v>1084</v>
      </c>
      <c r="C1030" s="132" t="s">
        <v>39</v>
      </c>
      <c r="D1030" s="134">
        <v>13.17</v>
      </c>
    </row>
    <row r="1031" spans="1:4" ht="42.75" x14ac:dyDescent="0.2">
      <c r="A1031" s="133" t="s">
        <v>1083</v>
      </c>
      <c r="B1031" s="133" t="s">
        <v>1082</v>
      </c>
      <c r="C1031" s="132" t="s">
        <v>39</v>
      </c>
      <c r="D1031" s="134">
        <v>21.71</v>
      </c>
    </row>
    <row r="1032" spans="1:4" ht="42.75" x14ac:dyDescent="0.2">
      <c r="A1032" s="133" t="s">
        <v>1081</v>
      </c>
      <c r="B1032" s="133" t="s">
        <v>1080</v>
      </c>
      <c r="C1032" s="132" t="s">
        <v>39</v>
      </c>
      <c r="D1032" s="134">
        <v>36.69</v>
      </c>
    </row>
    <row r="1033" spans="1:4" x14ac:dyDescent="0.2">
      <c r="A1033" s="133" t="s">
        <v>1079</v>
      </c>
      <c r="B1033" s="133" t="s">
        <v>1078</v>
      </c>
      <c r="C1033" s="132" t="s">
        <v>47</v>
      </c>
      <c r="D1033" s="134">
        <v>78.31</v>
      </c>
    </row>
    <row r="1034" spans="1:4" x14ac:dyDescent="0.2">
      <c r="A1034" s="133" t="s">
        <v>1077</v>
      </c>
      <c r="B1034" s="133" t="s">
        <v>1076</v>
      </c>
      <c r="C1034" s="132" t="s">
        <v>47</v>
      </c>
      <c r="D1034" s="134">
        <v>93.81</v>
      </c>
    </row>
    <row r="1035" spans="1:4" x14ac:dyDescent="0.2">
      <c r="A1035" s="133" t="s">
        <v>1075</v>
      </c>
      <c r="B1035" s="133" t="s">
        <v>1074</v>
      </c>
      <c r="C1035" s="132" t="s">
        <v>47</v>
      </c>
      <c r="D1035" s="134">
        <v>103.76</v>
      </c>
    </row>
    <row r="1036" spans="1:4" ht="114" x14ac:dyDescent="0.2">
      <c r="A1036" s="133" t="s">
        <v>1073</v>
      </c>
      <c r="B1036" s="133" t="s">
        <v>1072</v>
      </c>
      <c r="C1036" s="132" t="s">
        <v>12</v>
      </c>
      <c r="D1036" s="134">
        <v>89.69</v>
      </c>
    </row>
    <row r="1037" spans="1:4" ht="28.5" x14ac:dyDescent="0.2">
      <c r="A1037" s="133" t="s">
        <v>1071</v>
      </c>
      <c r="B1037" s="133" t="s">
        <v>1070</v>
      </c>
      <c r="C1037" s="132" t="s">
        <v>232</v>
      </c>
      <c r="D1037" s="134">
        <v>287.70999999999998</v>
      </c>
    </row>
    <row r="1038" spans="1:4" ht="28.5" x14ac:dyDescent="0.2">
      <c r="A1038" s="133" t="s">
        <v>1069</v>
      </c>
      <c r="B1038" s="133" t="s">
        <v>1068</v>
      </c>
      <c r="C1038" s="132" t="s">
        <v>232</v>
      </c>
      <c r="D1038" s="134">
        <v>239.26</v>
      </c>
    </row>
    <row r="1039" spans="1:4" ht="28.5" x14ac:dyDescent="0.2">
      <c r="A1039" s="133" t="s">
        <v>1067</v>
      </c>
      <c r="B1039" s="133" t="s">
        <v>1066</v>
      </c>
      <c r="C1039" s="132" t="s">
        <v>232</v>
      </c>
      <c r="D1039" s="134">
        <v>204.7</v>
      </c>
    </row>
    <row r="1040" spans="1:4" ht="15" x14ac:dyDescent="0.2">
      <c r="A1040" s="135" t="s">
        <v>1065</v>
      </c>
      <c r="B1040" s="135" t="s">
        <v>1064</v>
      </c>
      <c r="C1040" s="132"/>
      <c r="D1040" s="134"/>
    </row>
    <row r="1041" spans="1:4" ht="15" x14ac:dyDescent="0.2">
      <c r="A1041" s="135" t="s">
        <v>1063</v>
      </c>
      <c r="B1041" s="135" t="s">
        <v>1062</v>
      </c>
      <c r="C1041" s="132"/>
      <c r="D1041" s="134"/>
    </row>
    <row r="1042" spans="1:4" ht="71.25" x14ac:dyDescent="0.2">
      <c r="A1042" s="133" t="s">
        <v>1061</v>
      </c>
      <c r="B1042" s="133" t="s">
        <v>1060</v>
      </c>
      <c r="C1042" s="132" t="s">
        <v>39</v>
      </c>
      <c r="D1042" s="134">
        <v>574.79999999999995</v>
      </c>
    </row>
    <row r="1043" spans="1:4" ht="57" x14ac:dyDescent="0.2">
      <c r="A1043" s="133" t="s">
        <v>1059</v>
      </c>
      <c r="B1043" s="133" t="s">
        <v>1058</v>
      </c>
      <c r="C1043" s="132" t="s">
        <v>39</v>
      </c>
      <c r="D1043" s="134">
        <v>597.03</v>
      </c>
    </row>
    <row r="1044" spans="1:4" ht="42.75" x14ac:dyDescent="0.2">
      <c r="A1044" s="133" t="s">
        <v>1057</v>
      </c>
      <c r="B1044" s="133" t="s">
        <v>1056</v>
      </c>
      <c r="C1044" s="132" t="s">
        <v>39</v>
      </c>
      <c r="D1044" s="134">
        <v>70.25</v>
      </c>
    </row>
    <row r="1045" spans="1:4" ht="57" x14ac:dyDescent="0.2">
      <c r="A1045" s="133" t="s">
        <v>1055</v>
      </c>
      <c r="B1045" s="133" t="s">
        <v>1054</v>
      </c>
      <c r="C1045" s="132" t="s">
        <v>39</v>
      </c>
      <c r="D1045" s="134">
        <v>696.14</v>
      </c>
    </row>
    <row r="1046" spans="1:4" ht="71.25" x14ac:dyDescent="0.2">
      <c r="A1046" s="133" t="s">
        <v>1053</v>
      </c>
      <c r="B1046" s="133" t="s">
        <v>1052</v>
      </c>
      <c r="C1046" s="132" t="s">
        <v>39</v>
      </c>
      <c r="D1046" s="134">
        <v>338.08</v>
      </c>
    </row>
    <row r="1047" spans="1:4" ht="71.25" x14ac:dyDescent="0.2">
      <c r="A1047" s="133" t="s">
        <v>1051</v>
      </c>
      <c r="B1047" s="133" t="s">
        <v>1050</v>
      </c>
      <c r="C1047" s="132" t="s">
        <v>39</v>
      </c>
      <c r="D1047" s="134">
        <v>407.69</v>
      </c>
    </row>
    <row r="1048" spans="1:4" ht="57" x14ac:dyDescent="0.2">
      <c r="A1048" s="133" t="s">
        <v>1049</v>
      </c>
      <c r="B1048" s="133" t="s">
        <v>1048</v>
      </c>
      <c r="C1048" s="132" t="s">
        <v>39</v>
      </c>
      <c r="D1048" s="134">
        <v>251.53</v>
      </c>
    </row>
    <row r="1049" spans="1:4" ht="42.75" x14ac:dyDescent="0.2">
      <c r="A1049" s="133" t="s">
        <v>1047</v>
      </c>
      <c r="B1049" s="133" t="s">
        <v>1046</v>
      </c>
      <c r="C1049" s="132" t="s">
        <v>39</v>
      </c>
      <c r="D1049" s="134">
        <v>58.24</v>
      </c>
    </row>
    <row r="1050" spans="1:4" ht="57" x14ac:dyDescent="0.2">
      <c r="A1050" s="133" t="s">
        <v>1045</v>
      </c>
      <c r="B1050" s="133" t="s">
        <v>1044</v>
      </c>
      <c r="C1050" s="132" t="s">
        <v>39</v>
      </c>
      <c r="D1050" s="134">
        <v>331.73</v>
      </c>
    </row>
    <row r="1051" spans="1:4" ht="85.5" x14ac:dyDescent="0.2">
      <c r="A1051" s="133" t="s">
        <v>1043</v>
      </c>
      <c r="B1051" s="133" t="s">
        <v>1042</v>
      </c>
      <c r="C1051" s="132" t="s">
        <v>39</v>
      </c>
      <c r="D1051" s="134">
        <v>218.57</v>
      </c>
    </row>
    <row r="1052" spans="1:4" ht="57" x14ac:dyDescent="0.2">
      <c r="A1052" s="133" t="s">
        <v>1041</v>
      </c>
      <c r="B1052" s="133" t="s">
        <v>1040</v>
      </c>
      <c r="C1052" s="132" t="s">
        <v>39</v>
      </c>
      <c r="D1052" s="134">
        <v>359.26</v>
      </c>
    </row>
    <row r="1053" spans="1:4" ht="57" x14ac:dyDescent="0.2">
      <c r="A1053" s="133" t="s">
        <v>1039</v>
      </c>
      <c r="B1053" s="133" t="s">
        <v>1038</v>
      </c>
      <c r="C1053" s="132" t="s">
        <v>39</v>
      </c>
      <c r="D1053" s="134">
        <v>139.87</v>
      </c>
    </row>
    <row r="1054" spans="1:4" ht="57" x14ac:dyDescent="0.2">
      <c r="A1054" s="133" t="s">
        <v>1037</v>
      </c>
      <c r="B1054" s="133" t="s">
        <v>1036</v>
      </c>
      <c r="C1054" s="132" t="s">
        <v>39</v>
      </c>
      <c r="D1054" s="134">
        <v>539.88</v>
      </c>
    </row>
    <row r="1055" spans="1:4" ht="99.75" x14ac:dyDescent="0.2">
      <c r="A1055" s="133" t="s">
        <v>1035</v>
      </c>
      <c r="B1055" s="133" t="s">
        <v>1034</v>
      </c>
      <c r="C1055" s="132" t="s">
        <v>39</v>
      </c>
      <c r="D1055" s="131">
        <v>2126.41</v>
      </c>
    </row>
    <row r="1056" spans="1:4" ht="99.75" x14ac:dyDescent="0.2">
      <c r="A1056" s="133" t="s">
        <v>1033</v>
      </c>
      <c r="B1056" s="133" t="s">
        <v>1032</v>
      </c>
      <c r="C1056" s="132" t="s">
        <v>39</v>
      </c>
      <c r="D1056" s="134">
        <v>940.54</v>
      </c>
    </row>
    <row r="1057" spans="1:4" ht="28.5" x14ac:dyDescent="0.2">
      <c r="A1057" s="133" t="s">
        <v>1031</v>
      </c>
      <c r="B1057" s="133" t="s">
        <v>1030</v>
      </c>
      <c r="C1057" s="132" t="s">
        <v>39</v>
      </c>
      <c r="D1057" s="134">
        <v>559.05999999999995</v>
      </c>
    </row>
    <row r="1058" spans="1:4" ht="57" x14ac:dyDescent="0.2">
      <c r="A1058" s="133" t="s">
        <v>1029</v>
      </c>
      <c r="B1058" s="133" t="s">
        <v>1028</v>
      </c>
      <c r="C1058" s="132" t="s">
        <v>39</v>
      </c>
      <c r="D1058" s="134">
        <v>668.06</v>
      </c>
    </row>
    <row r="1059" spans="1:4" ht="71.25" x14ac:dyDescent="0.2">
      <c r="A1059" s="133" t="s">
        <v>1027</v>
      </c>
      <c r="B1059" s="133" t="s">
        <v>1026</v>
      </c>
      <c r="C1059" s="132" t="s">
        <v>39</v>
      </c>
      <c r="D1059" s="134">
        <v>940.58</v>
      </c>
    </row>
    <row r="1060" spans="1:4" ht="71.25" x14ac:dyDescent="0.2">
      <c r="A1060" s="133" t="s">
        <v>1025</v>
      </c>
      <c r="B1060" s="133" t="s">
        <v>1024</v>
      </c>
      <c r="C1060" s="132" t="s">
        <v>39</v>
      </c>
      <c r="D1060" s="131">
        <v>1646.85</v>
      </c>
    </row>
    <row r="1061" spans="1:4" ht="42.75" x14ac:dyDescent="0.2">
      <c r="A1061" s="133" t="s">
        <v>1023</v>
      </c>
      <c r="B1061" s="133" t="s">
        <v>1022</v>
      </c>
      <c r="C1061" s="132" t="s">
        <v>39</v>
      </c>
      <c r="D1061" s="134">
        <v>347.14</v>
      </c>
    </row>
    <row r="1062" spans="1:4" ht="57" x14ac:dyDescent="0.2">
      <c r="A1062" s="133" t="s">
        <v>1021</v>
      </c>
      <c r="B1062" s="133" t="s">
        <v>1020</v>
      </c>
      <c r="C1062" s="132" t="s">
        <v>39</v>
      </c>
      <c r="D1062" s="134">
        <v>551.95000000000005</v>
      </c>
    </row>
    <row r="1063" spans="1:4" ht="99.75" x14ac:dyDescent="0.2">
      <c r="A1063" s="133" t="s">
        <v>1019</v>
      </c>
      <c r="B1063" s="133" t="s">
        <v>1018</v>
      </c>
      <c r="C1063" s="132" t="s">
        <v>39</v>
      </c>
      <c r="D1063" s="131">
        <v>2196.1</v>
      </c>
    </row>
    <row r="1064" spans="1:4" ht="71.25" x14ac:dyDescent="0.2">
      <c r="A1064" s="133" t="s">
        <v>1017</v>
      </c>
      <c r="B1064" s="133" t="s">
        <v>1016</v>
      </c>
      <c r="C1064" s="132" t="s">
        <v>39</v>
      </c>
      <c r="D1064" s="134">
        <v>958.83</v>
      </c>
    </row>
    <row r="1065" spans="1:4" ht="15" x14ac:dyDescent="0.2">
      <c r="A1065" s="135" t="s">
        <v>1015</v>
      </c>
      <c r="B1065" s="135" t="s">
        <v>1014</v>
      </c>
      <c r="C1065" s="132"/>
      <c r="D1065" s="134"/>
    </row>
    <row r="1066" spans="1:4" x14ac:dyDescent="0.2">
      <c r="A1066" s="133" t="s">
        <v>1013</v>
      </c>
      <c r="B1066" s="133" t="s">
        <v>1012</v>
      </c>
      <c r="C1066" s="132" t="s">
        <v>232</v>
      </c>
      <c r="D1066" s="134">
        <v>448.65</v>
      </c>
    </row>
    <row r="1067" spans="1:4" ht="28.5" x14ac:dyDescent="0.2">
      <c r="A1067" s="133" t="s">
        <v>1011</v>
      </c>
      <c r="B1067" s="133" t="s">
        <v>1010</v>
      </c>
      <c r="C1067" s="132" t="s">
        <v>232</v>
      </c>
      <c r="D1067" s="134">
        <v>364.77</v>
      </c>
    </row>
    <row r="1068" spans="1:4" ht="42.75" x14ac:dyDescent="0.2">
      <c r="A1068" s="133" t="s">
        <v>1009</v>
      </c>
      <c r="B1068" s="133" t="s">
        <v>1008</v>
      </c>
      <c r="C1068" s="132" t="s">
        <v>232</v>
      </c>
      <c r="D1068" s="134">
        <v>22.03</v>
      </c>
    </row>
    <row r="1069" spans="1:4" ht="85.5" x14ac:dyDescent="0.2">
      <c r="A1069" s="133" t="s">
        <v>1007</v>
      </c>
      <c r="B1069" s="133" t="s">
        <v>1006</v>
      </c>
      <c r="C1069" s="132" t="s">
        <v>39</v>
      </c>
      <c r="D1069" s="131">
        <v>1795.92</v>
      </c>
    </row>
    <row r="1070" spans="1:4" ht="30" x14ac:dyDescent="0.2">
      <c r="A1070" s="135" t="s">
        <v>1005</v>
      </c>
      <c r="B1070" s="135" t="s">
        <v>1004</v>
      </c>
      <c r="C1070" s="132"/>
      <c r="D1070" s="134"/>
    </row>
    <row r="1071" spans="1:4" ht="42.75" x14ac:dyDescent="0.2">
      <c r="A1071" s="133" t="s">
        <v>1003</v>
      </c>
      <c r="B1071" s="133" t="s">
        <v>1002</v>
      </c>
      <c r="C1071" s="132" t="s">
        <v>39</v>
      </c>
      <c r="D1071" s="134">
        <v>190.89</v>
      </c>
    </row>
    <row r="1072" spans="1:4" ht="28.5" x14ac:dyDescent="0.2">
      <c r="A1072" s="133" t="s">
        <v>1001</v>
      </c>
      <c r="B1072" s="133" t="s">
        <v>1000</v>
      </c>
      <c r="C1072" s="132" t="s">
        <v>39</v>
      </c>
      <c r="D1072" s="134">
        <v>131.72</v>
      </c>
    </row>
    <row r="1073" spans="1:4" ht="42.75" x14ac:dyDescent="0.2">
      <c r="A1073" s="133" t="s">
        <v>999</v>
      </c>
      <c r="B1073" s="133" t="s">
        <v>998</v>
      </c>
      <c r="C1073" s="132" t="s">
        <v>39</v>
      </c>
      <c r="D1073" s="134">
        <v>103.8</v>
      </c>
    </row>
    <row r="1074" spans="1:4" ht="42.75" x14ac:dyDescent="0.2">
      <c r="A1074" s="133" t="s">
        <v>997</v>
      </c>
      <c r="B1074" s="133" t="s">
        <v>996</v>
      </c>
      <c r="C1074" s="132" t="s">
        <v>39</v>
      </c>
      <c r="D1074" s="134">
        <v>152.61000000000001</v>
      </c>
    </row>
    <row r="1075" spans="1:4" ht="42.75" x14ac:dyDescent="0.2">
      <c r="A1075" s="133" t="s">
        <v>995</v>
      </c>
      <c r="B1075" s="133" t="s">
        <v>994</v>
      </c>
      <c r="C1075" s="132" t="s">
        <v>39</v>
      </c>
      <c r="D1075" s="134">
        <v>57.04</v>
      </c>
    </row>
    <row r="1076" spans="1:4" ht="42.75" x14ac:dyDescent="0.2">
      <c r="A1076" s="133" t="s">
        <v>993</v>
      </c>
      <c r="B1076" s="133" t="s">
        <v>992</v>
      </c>
      <c r="C1076" s="132" t="s">
        <v>39</v>
      </c>
      <c r="D1076" s="134">
        <v>131.72</v>
      </c>
    </row>
    <row r="1077" spans="1:4" ht="42.75" x14ac:dyDescent="0.2">
      <c r="A1077" s="133" t="s">
        <v>991</v>
      </c>
      <c r="B1077" s="133" t="s">
        <v>990</v>
      </c>
      <c r="C1077" s="132" t="s">
        <v>39</v>
      </c>
      <c r="D1077" s="134">
        <v>200.22</v>
      </c>
    </row>
    <row r="1078" spans="1:4" ht="57" x14ac:dyDescent="0.2">
      <c r="A1078" s="133" t="s">
        <v>989</v>
      </c>
      <c r="B1078" s="133" t="s">
        <v>988</v>
      </c>
      <c r="C1078" s="132" t="s">
        <v>39</v>
      </c>
      <c r="D1078" s="134">
        <v>112.14</v>
      </c>
    </row>
    <row r="1079" spans="1:4" ht="57" x14ac:dyDescent="0.2">
      <c r="A1079" s="133" t="s">
        <v>987</v>
      </c>
      <c r="B1079" s="133" t="s">
        <v>986</v>
      </c>
      <c r="C1079" s="132" t="s">
        <v>39</v>
      </c>
      <c r="D1079" s="134">
        <v>116.3</v>
      </c>
    </row>
    <row r="1080" spans="1:4" ht="28.5" x14ac:dyDescent="0.2">
      <c r="A1080" s="133" t="s">
        <v>985</v>
      </c>
      <c r="B1080" s="133" t="s">
        <v>984</v>
      </c>
      <c r="C1080" s="132" t="s">
        <v>39</v>
      </c>
      <c r="D1080" s="134">
        <v>70.400000000000006</v>
      </c>
    </row>
    <row r="1081" spans="1:4" ht="28.5" x14ac:dyDescent="0.2">
      <c r="A1081" s="133" t="s">
        <v>983</v>
      </c>
      <c r="B1081" s="133" t="s">
        <v>982</v>
      </c>
      <c r="C1081" s="132" t="s">
        <v>39</v>
      </c>
      <c r="D1081" s="134">
        <v>51.45</v>
      </c>
    </row>
    <row r="1082" spans="1:4" ht="28.5" x14ac:dyDescent="0.2">
      <c r="A1082" s="133" t="s">
        <v>981</v>
      </c>
      <c r="B1082" s="133" t="s">
        <v>980</v>
      </c>
      <c r="C1082" s="132" t="s">
        <v>39</v>
      </c>
      <c r="D1082" s="134">
        <v>59.81</v>
      </c>
    </row>
    <row r="1083" spans="1:4" ht="28.5" x14ac:dyDescent="0.2">
      <c r="A1083" s="133" t="s">
        <v>979</v>
      </c>
      <c r="B1083" s="133" t="s">
        <v>978</v>
      </c>
      <c r="C1083" s="132" t="s">
        <v>39</v>
      </c>
      <c r="D1083" s="134">
        <v>76</v>
      </c>
    </row>
    <row r="1084" spans="1:4" ht="28.5" x14ac:dyDescent="0.2">
      <c r="A1084" s="133" t="s">
        <v>977</v>
      </c>
      <c r="B1084" s="133" t="s">
        <v>976</v>
      </c>
      <c r="C1084" s="132" t="s">
        <v>39</v>
      </c>
      <c r="D1084" s="134">
        <v>97.62</v>
      </c>
    </row>
    <row r="1085" spans="1:4" ht="28.5" x14ac:dyDescent="0.2">
      <c r="A1085" s="133" t="s">
        <v>975</v>
      </c>
      <c r="B1085" s="133" t="s">
        <v>974</v>
      </c>
      <c r="C1085" s="132" t="s">
        <v>39</v>
      </c>
      <c r="D1085" s="134">
        <v>119.16</v>
      </c>
    </row>
    <row r="1086" spans="1:4" ht="28.5" x14ac:dyDescent="0.2">
      <c r="A1086" s="133" t="s">
        <v>973</v>
      </c>
      <c r="B1086" s="133" t="s">
        <v>972</v>
      </c>
      <c r="C1086" s="132" t="s">
        <v>39</v>
      </c>
      <c r="D1086" s="134">
        <v>184.18</v>
      </c>
    </row>
    <row r="1087" spans="1:4" ht="28.5" x14ac:dyDescent="0.2">
      <c r="A1087" s="133" t="s">
        <v>971</v>
      </c>
      <c r="B1087" s="133" t="s">
        <v>970</v>
      </c>
      <c r="C1087" s="132" t="s">
        <v>39</v>
      </c>
      <c r="D1087" s="134">
        <v>406.81</v>
      </c>
    </row>
    <row r="1088" spans="1:4" ht="28.5" x14ac:dyDescent="0.2">
      <c r="A1088" s="133" t="s">
        <v>969</v>
      </c>
      <c r="B1088" s="133" t="s">
        <v>968</v>
      </c>
      <c r="C1088" s="132" t="s">
        <v>39</v>
      </c>
      <c r="D1088" s="134">
        <v>496.44</v>
      </c>
    </row>
    <row r="1089" spans="1:4" ht="57" x14ac:dyDescent="0.2">
      <c r="A1089" s="133" t="s">
        <v>967</v>
      </c>
      <c r="B1089" s="133" t="s">
        <v>966</v>
      </c>
      <c r="C1089" s="132" t="s">
        <v>39</v>
      </c>
      <c r="D1089" s="134">
        <v>123.97</v>
      </c>
    </row>
    <row r="1090" spans="1:4" ht="57" x14ac:dyDescent="0.2">
      <c r="A1090" s="133" t="s">
        <v>965</v>
      </c>
      <c r="B1090" s="133" t="s">
        <v>964</v>
      </c>
      <c r="C1090" s="132" t="s">
        <v>39</v>
      </c>
      <c r="D1090" s="134">
        <v>124.84</v>
      </c>
    </row>
    <row r="1091" spans="1:4" ht="57" x14ac:dyDescent="0.2">
      <c r="A1091" s="133" t="s">
        <v>963</v>
      </c>
      <c r="B1091" s="133" t="s">
        <v>962</v>
      </c>
      <c r="C1091" s="132" t="s">
        <v>39</v>
      </c>
      <c r="D1091" s="134">
        <v>166.26</v>
      </c>
    </row>
    <row r="1092" spans="1:4" ht="57" x14ac:dyDescent="0.2">
      <c r="A1092" s="133" t="s">
        <v>961</v>
      </c>
      <c r="B1092" s="133" t="s">
        <v>960</v>
      </c>
      <c r="C1092" s="132" t="s">
        <v>39</v>
      </c>
      <c r="D1092" s="134">
        <v>225.28</v>
      </c>
    </row>
    <row r="1093" spans="1:4" ht="57" x14ac:dyDescent="0.2">
      <c r="A1093" s="133" t="s">
        <v>959</v>
      </c>
      <c r="B1093" s="133" t="s">
        <v>958</v>
      </c>
      <c r="C1093" s="132" t="s">
        <v>39</v>
      </c>
      <c r="D1093" s="134">
        <v>237.21</v>
      </c>
    </row>
    <row r="1094" spans="1:4" ht="28.5" x14ac:dyDescent="0.2">
      <c r="A1094" s="133" t="s">
        <v>957</v>
      </c>
      <c r="B1094" s="133" t="s">
        <v>956</v>
      </c>
      <c r="C1094" s="132" t="s">
        <v>39</v>
      </c>
      <c r="D1094" s="134">
        <v>83.09</v>
      </c>
    </row>
    <row r="1095" spans="1:4" ht="28.5" x14ac:dyDescent="0.2">
      <c r="A1095" s="133" t="s">
        <v>955</v>
      </c>
      <c r="B1095" s="133" t="s">
        <v>954</v>
      </c>
      <c r="C1095" s="132" t="s">
        <v>39</v>
      </c>
      <c r="D1095" s="134">
        <v>97.24</v>
      </c>
    </row>
    <row r="1096" spans="1:4" ht="28.5" x14ac:dyDescent="0.2">
      <c r="A1096" s="133" t="s">
        <v>953</v>
      </c>
      <c r="B1096" s="133" t="s">
        <v>952</v>
      </c>
      <c r="C1096" s="132" t="s">
        <v>39</v>
      </c>
      <c r="D1096" s="134">
        <v>110.64</v>
      </c>
    </row>
    <row r="1097" spans="1:4" ht="28.5" x14ac:dyDescent="0.2">
      <c r="A1097" s="133" t="s">
        <v>951</v>
      </c>
      <c r="B1097" s="133" t="s">
        <v>950</v>
      </c>
      <c r="C1097" s="132" t="s">
        <v>39</v>
      </c>
      <c r="D1097" s="134">
        <v>154.99</v>
      </c>
    </row>
    <row r="1098" spans="1:4" ht="28.5" x14ac:dyDescent="0.2">
      <c r="A1098" s="133" t="s">
        <v>949</v>
      </c>
      <c r="B1098" s="133" t="s">
        <v>948</v>
      </c>
      <c r="C1098" s="132" t="s">
        <v>39</v>
      </c>
      <c r="D1098" s="134">
        <v>174.35</v>
      </c>
    </row>
    <row r="1099" spans="1:4" ht="28.5" x14ac:dyDescent="0.2">
      <c r="A1099" s="133" t="s">
        <v>947</v>
      </c>
      <c r="B1099" s="133" t="s">
        <v>946</v>
      </c>
      <c r="C1099" s="132" t="s">
        <v>39</v>
      </c>
      <c r="D1099" s="134">
        <v>280.10000000000002</v>
      </c>
    </row>
    <row r="1100" spans="1:4" ht="28.5" x14ac:dyDescent="0.2">
      <c r="A1100" s="133" t="s">
        <v>945</v>
      </c>
      <c r="B1100" s="133" t="s">
        <v>944</v>
      </c>
      <c r="C1100" s="132" t="s">
        <v>39</v>
      </c>
      <c r="D1100" s="134">
        <v>471.17</v>
      </c>
    </row>
    <row r="1101" spans="1:4" ht="28.5" x14ac:dyDescent="0.2">
      <c r="A1101" s="133" t="s">
        <v>943</v>
      </c>
      <c r="B1101" s="133" t="s">
        <v>942</v>
      </c>
      <c r="C1101" s="132" t="s">
        <v>39</v>
      </c>
      <c r="D1101" s="134">
        <v>611.11</v>
      </c>
    </row>
    <row r="1102" spans="1:4" ht="57" x14ac:dyDescent="0.2">
      <c r="A1102" s="133" t="s">
        <v>941</v>
      </c>
      <c r="B1102" s="133" t="s">
        <v>940</v>
      </c>
      <c r="C1102" s="132" t="s">
        <v>39</v>
      </c>
      <c r="D1102" s="134">
        <v>355.21</v>
      </c>
    </row>
    <row r="1103" spans="1:4" ht="57" x14ac:dyDescent="0.2">
      <c r="A1103" s="133" t="s">
        <v>939</v>
      </c>
      <c r="B1103" s="133" t="s">
        <v>938</v>
      </c>
      <c r="C1103" s="132" t="s">
        <v>39</v>
      </c>
      <c r="D1103" s="134">
        <v>384.17</v>
      </c>
    </row>
    <row r="1104" spans="1:4" ht="42.75" x14ac:dyDescent="0.2">
      <c r="A1104" s="133" t="s">
        <v>937</v>
      </c>
      <c r="B1104" s="133" t="s">
        <v>936</v>
      </c>
      <c r="C1104" s="132" t="s">
        <v>39</v>
      </c>
      <c r="D1104" s="134">
        <v>9.32</v>
      </c>
    </row>
    <row r="1105" spans="1:4" ht="28.5" x14ac:dyDescent="0.2">
      <c r="A1105" s="133" t="s">
        <v>935</v>
      </c>
      <c r="B1105" s="133" t="s">
        <v>934</v>
      </c>
      <c r="C1105" s="132" t="s">
        <v>39</v>
      </c>
      <c r="D1105" s="134">
        <v>10.98</v>
      </c>
    </row>
    <row r="1106" spans="1:4" ht="42.75" x14ac:dyDescent="0.2">
      <c r="A1106" s="133" t="s">
        <v>933</v>
      </c>
      <c r="B1106" s="133" t="s">
        <v>932</v>
      </c>
      <c r="C1106" s="132" t="s">
        <v>39</v>
      </c>
      <c r="D1106" s="134">
        <v>96.03</v>
      </c>
    </row>
    <row r="1107" spans="1:4" ht="28.5" x14ac:dyDescent="0.2">
      <c r="A1107" s="133" t="s">
        <v>931</v>
      </c>
      <c r="B1107" s="133" t="s">
        <v>930</v>
      </c>
      <c r="C1107" s="132" t="s">
        <v>39</v>
      </c>
      <c r="D1107" s="134">
        <v>24.85</v>
      </c>
    </row>
    <row r="1108" spans="1:4" ht="42.75" x14ac:dyDescent="0.2">
      <c r="A1108" s="133" t="s">
        <v>929</v>
      </c>
      <c r="B1108" s="133" t="s">
        <v>928</v>
      </c>
      <c r="C1108" s="132" t="s">
        <v>39</v>
      </c>
      <c r="D1108" s="134">
        <v>320.98</v>
      </c>
    </row>
    <row r="1109" spans="1:4" ht="57" x14ac:dyDescent="0.2">
      <c r="A1109" s="133" t="s">
        <v>927</v>
      </c>
      <c r="B1109" s="133" t="s">
        <v>926</v>
      </c>
      <c r="C1109" s="132" t="s">
        <v>39</v>
      </c>
      <c r="D1109" s="134">
        <v>551.70000000000005</v>
      </c>
    </row>
    <row r="1110" spans="1:4" ht="42.75" x14ac:dyDescent="0.2">
      <c r="A1110" s="133" t="s">
        <v>925</v>
      </c>
      <c r="B1110" s="133" t="s">
        <v>924</v>
      </c>
      <c r="C1110" s="132" t="s">
        <v>39</v>
      </c>
      <c r="D1110" s="134">
        <v>856.92</v>
      </c>
    </row>
    <row r="1111" spans="1:4" ht="42.75" x14ac:dyDescent="0.2">
      <c r="A1111" s="133" t="s">
        <v>923</v>
      </c>
      <c r="B1111" s="133" t="s">
        <v>922</v>
      </c>
      <c r="C1111" s="132" t="s">
        <v>39</v>
      </c>
      <c r="D1111" s="134">
        <v>811.94</v>
      </c>
    </row>
    <row r="1112" spans="1:4" ht="42.75" x14ac:dyDescent="0.2">
      <c r="A1112" s="133" t="s">
        <v>921</v>
      </c>
      <c r="B1112" s="133" t="s">
        <v>920</v>
      </c>
      <c r="C1112" s="132" t="s">
        <v>39</v>
      </c>
      <c r="D1112" s="134">
        <v>883.99</v>
      </c>
    </row>
    <row r="1113" spans="1:4" ht="15" x14ac:dyDescent="0.2">
      <c r="A1113" s="135" t="s">
        <v>919</v>
      </c>
      <c r="B1113" s="135" t="s">
        <v>734</v>
      </c>
      <c r="C1113" s="132"/>
      <c r="D1113" s="134"/>
    </row>
    <row r="1114" spans="1:4" ht="42.75" x14ac:dyDescent="0.2">
      <c r="A1114" s="133" t="s">
        <v>918</v>
      </c>
      <c r="B1114" s="133" t="s">
        <v>917</v>
      </c>
      <c r="C1114" s="132" t="s">
        <v>39</v>
      </c>
      <c r="D1114" s="134">
        <v>170.7</v>
      </c>
    </row>
    <row r="1115" spans="1:4" ht="42.75" x14ac:dyDescent="0.2">
      <c r="A1115" s="133" t="s">
        <v>916</v>
      </c>
      <c r="B1115" s="133" t="s">
        <v>915</v>
      </c>
      <c r="C1115" s="132" t="s">
        <v>39</v>
      </c>
      <c r="D1115" s="134">
        <v>614.11</v>
      </c>
    </row>
    <row r="1116" spans="1:4" ht="99.75" x14ac:dyDescent="0.2">
      <c r="A1116" s="133" t="s">
        <v>914</v>
      </c>
      <c r="B1116" s="133" t="s">
        <v>913</v>
      </c>
      <c r="C1116" s="132" t="s">
        <v>12</v>
      </c>
      <c r="D1116" s="131">
        <v>1442.94</v>
      </c>
    </row>
    <row r="1117" spans="1:4" ht="99.75" x14ac:dyDescent="0.2">
      <c r="A1117" s="133" t="s">
        <v>912</v>
      </c>
      <c r="B1117" s="133" t="s">
        <v>911</v>
      </c>
      <c r="C1117" s="132" t="s">
        <v>12</v>
      </c>
      <c r="D1117" s="131">
        <v>1442.94</v>
      </c>
    </row>
    <row r="1118" spans="1:4" ht="57" x14ac:dyDescent="0.2">
      <c r="A1118" s="133" t="s">
        <v>910</v>
      </c>
      <c r="B1118" s="133" t="s">
        <v>909</v>
      </c>
      <c r="C1118" s="132" t="s">
        <v>39</v>
      </c>
      <c r="D1118" s="131">
        <v>2149.96</v>
      </c>
    </row>
    <row r="1119" spans="1:4" ht="85.5" x14ac:dyDescent="0.2">
      <c r="A1119" s="133" t="s">
        <v>908</v>
      </c>
      <c r="B1119" s="133" t="s">
        <v>907</v>
      </c>
      <c r="C1119" s="132" t="s">
        <v>39</v>
      </c>
      <c r="D1119" s="131">
        <v>4928.3100000000004</v>
      </c>
    </row>
    <row r="1120" spans="1:4" ht="71.25" x14ac:dyDescent="0.2">
      <c r="A1120" s="133" t="s">
        <v>906</v>
      </c>
      <c r="B1120" s="133" t="s">
        <v>905</v>
      </c>
      <c r="C1120" s="132" t="s">
        <v>39</v>
      </c>
      <c r="D1120" s="131">
        <v>2190.89</v>
      </c>
    </row>
    <row r="1121" spans="1:4" ht="85.5" x14ac:dyDescent="0.2">
      <c r="A1121" s="133" t="s">
        <v>904</v>
      </c>
      <c r="B1121" s="133" t="s">
        <v>903</v>
      </c>
      <c r="C1121" s="132" t="s">
        <v>39</v>
      </c>
      <c r="D1121" s="134">
        <v>582.32000000000005</v>
      </c>
    </row>
    <row r="1122" spans="1:4" ht="71.25" x14ac:dyDescent="0.2">
      <c r="A1122" s="133" t="s">
        <v>902</v>
      </c>
      <c r="B1122" s="133" t="s">
        <v>901</v>
      </c>
      <c r="C1122" s="132" t="s">
        <v>39</v>
      </c>
      <c r="D1122" s="131">
        <v>1637.64</v>
      </c>
    </row>
    <row r="1123" spans="1:4" ht="71.25" x14ac:dyDescent="0.2">
      <c r="A1123" s="133" t="s">
        <v>900</v>
      </c>
      <c r="B1123" s="133" t="s">
        <v>899</v>
      </c>
      <c r="C1123" s="132" t="s">
        <v>39</v>
      </c>
      <c r="D1123" s="131">
        <v>1956.54</v>
      </c>
    </row>
    <row r="1124" spans="1:4" ht="71.25" x14ac:dyDescent="0.2">
      <c r="A1124" s="133" t="s">
        <v>898</v>
      </c>
      <c r="B1124" s="133" t="s">
        <v>897</v>
      </c>
      <c r="C1124" s="132" t="s">
        <v>39</v>
      </c>
      <c r="D1124" s="131">
        <v>3113.31</v>
      </c>
    </row>
    <row r="1125" spans="1:4" ht="57" x14ac:dyDescent="0.2">
      <c r="A1125" s="133" t="s">
        <v>896</v>
      </c>
      <c r="B1125" s="133" t="s">
        <v>895</v>
      </c>
      <c r="C1125" s="132" t="s">
        <v>39</v>
      </c>
      <c r="D1125" s="134">
        <v>295.45999999999998</v>
      </c>
    </row>
    <row r="1126" spans="1:4" ht="57" x14ac:dyDescent="0.2">
      <c r="A1126" s="133" t="s">
        <v>894</v>
      </c>
      <c r="B1126" s="133" t="s">
        <v>893</v>
      </c>
      <c r="C1126" s="132" t="s">
        <v>39</v>
      </c>
      <c r="D1126" s="134">
        <v>71.900000000000006</v>
      </c>
    </row>
    <row r="1127" spans="1:4" ht="57" x14ac:dyDescent="0.2">
      <c r="A1127" s="133" t="s">
        <v>892</v>
      </c>
      <c r="B1127" s="133" t="s">
        <v>891</v>
      </c>
      <c r="C1127" s="132" t="s">
        <v>39</v>
      </c>
      <c r="D1127" s="131">
        <v>4113.49</v>
      </c>
    </row>
    <row r="1128" spans="1:4" ht="85.5" x14ac:dyDescent="0.2">
      <c r="A1128" s="133" t="s">
        <v>890</v>
      </c>
      <c r="B1128" s="133" t="s">
        <v>889</v>
      </c>
      <c r="C1128" s="132" t="s">
        <v>39</v>
      </c>
      <c r="D1128" s="134">
        <v>486.34</v>
      </c>
    </row>
    <row r="1129" spans="1:4" ht="57" x14ac:dyDescent="0.2">
      <c r="A1129" s="133" t="s">
        <v>888</v>
      </c>
      <c r="B1129" s="133" t="s">
        <v>887</v>
      </c>
      <c r="C1129" s="132" t="s">
        <v>39</v>
      </c>
      <c r="D1129" s="131">
        <v>1692.02</v>
      </c>
    </row>
    <row r="1130" spans="1:4" ht="57" x14ac:dyDescent="0.2">
      <c r="A1130" s="133" t="s">
        <v>886</v>
      </c>
      <c r="B1130" s="133" t="s">
        <v>885</v>
      </c>
      <c r="C1130" s="132" t="s">
        <v>39</v>
      </c>
      <c r="D1130" s="131">
        <v>2909.38</v>
      </c>
    </row>
    <row r="1131" spans="1:4" ht="42.75" x14ac:dyDescent="0.2">
      <c r="A1131" s="133" t="s">
        <v>884</v>
      </c>
      <c r="B1131" s="133" t="s">
        <v>883</v>
      </c>
      <c r="C1131" s="132" t="s">
        <v>39</v>
      </c>
      <c r="D1131" s="131">
        <v>1894.47</v>
      </c>
    </row>
    <row r="1132" spans="1:4" ht="42.75" x14ac:dyDescent="0.2">
      <c r="A1132" s="133" t="s">
        <v>882</v>
      </c>
      <c r="B1132" s="133" t="s">
        <v>881</v>
      </c>
      <c r="C1132" s="132" t="s">
        <v>39</v>
      </c>
      <c r="D1132" s="131">
        <v>2515.23</v>
      </c>
    </row>
    <row r="1133" spans="1:4" ht="42.75" x14ac:dyDescent="0.2">
      <c r="A1133" s="133" t="s">
        <v>880</v>
      </c>
      <c r="B1133" s="133" t="s">
        <v>879</v>
      </c>
      <c r="C1133" s="132" t="s">
        <v>39</v>
      </c>
      <c r="D1133" s="134">
        <v>36.15</v>
      </c>
    </row>
    <row r="1134" spans="1:4" ht="28.5" x14ac:dyDescent="0.2">
      <c r="A1134" s="133" t="s">
        <v>878</v>
      </c>
      <c r="B1134" s="133" t="s">
        <v>877</v>
      </c>
      <c r="C1134" s="132" t="s">
        <v>39</v>
      </c>
      <c r="D1134" s="134">
        <v>32.85</v>
      </c>
    </row>
    <row r="1135" spans="1:4" ht="57" x14ac:dyDescent="0.2">
      <c r="A1135" s="133" t="s">
        <v>876</v>
      </c>
      <c r="B1135" s="133" t="s">
        <v>875</v>
      </c>
      <c r="C1135" s="132" t="s">
        <v>39</v>
      </c>
      <c r="D1135" s="134">
        <v>712</v>
      </c>
    </row>
    <row r="1136" spans="1:4" ht="57" x14ac:dyDescent="0.2">
      <c r="A1136" s="133" t="s">
        <v>874</v>
      </c>
      <c r="B1136" s="133" t="s">
        <v>186</v>
      </c>
      <c r="C1136" s="132" t="s">
        <v>39</v>
      </c>
      <c r="D1136" s="134">
        <v>888.87</v>
      </c>
    </row>
    <row r="1137" spans="1:4" ht="42.75" x14ac:dyDescent="0.2">
      <c r="A1137" s="133" t="s">
        <v>873</v>
      </c>
      <c r="B1137" s="133" t="s">
        <v>872</v>
      </c>
      <c r="C1137" s="132" t="s">
        <v>39</v>
      </c>
      <c r="D1137" s="134">
        <v>164.12</v>
      </c>
    </row>
    <row r="1138" spans="1:4" ht="99.75" x14ac:dyDescent="0.2">
      <c r="A1138" s="133" t="s">
        <v>871</v>
      </c>
      <c r="B1138" s="133" t="s">
        <v>870</v>
      </c>
      <c r="C1138" s="132" t="s">
        <v>12</v>
      </c>
      <c r="D1138" s="131">
        <v>1440.45</v>
      </c>
    </row>
    <row r="1139" spans="1:4" ht="42.75" x14ac:dyDescent="0.2">
      <c r="A1139" s="133" t="s">
        <v>869</v>
      </c>
      <c r="B1139" s="133" t="s">
        <v>868</v>
      </c>
      <c r="C1139" s="132" t="s">
        <v>39</v>
      </c>
      <c r="D1139" s="134">
        <v>377.4</v>
      </c>
    </row>
    <row r="1140" spans="1:4" ht="57" x14ac:dyDescent="0.2">
      <c r="A1140" s="133" t="s">
        <v>867</v>
      </c>
      <c r="B1140" s="133" t="s">
        <v>866</v>
      </c>
      <c r="C1140" s="132" t="s">
        <v>39</v>
      </c>
      <c r="D1140" s="134">
        <v>696</v>
      </c>
    </row>
    <row r="1141" spans="1:4" ht="42.75" x14ac:dyDescent="0.2">
      <c r="A1141" s="133" t="s">
        <v>865</v>
      </c>
      <c r="B1141" s="133" t="s">
        <v>864</v>
      </c>
      <c r="C1141" s="132" t="s">
        <v>39</v>
      </c>
      <c r="D1141" s="131">
        <v>1562.2</v>
      </c>
    </row>
    <row r="1142" spans="1:4" ht="57" x14ac:dyDescent="0.2">
      <c r="A1142" s="133" t="s">
        <v>863</v>
      </c>
      <c r="B1142" s="133" t="s">
        <v>862</v>
      </c>
      <c r="C1142" s="132" t="s">
        <v>39</v>
      </c>
      <c r="D1142" s="131">
        <v>2583.09</v>
      </c>
    </row>
    <row r="1143" spans="1:4" ht="42.75" x14ac:dyDescent="0.2">
      <c r="A1143" s="133" t="s">
        <v>861</v>
      </c>
      <c r="B1143" s="133" t="s">
        <v>860</v>
      </c>
      <c r="C1143" s="132" t="s">
        <v>39</v>
      </c>
      <c r="D1143" s="131">
        <v>1711.34</v>
      </c>
    </row>
    <row r="1144" spans="1:4" ht="42.75" x14ac:dyDescent="0.2">
      <c r="A1144" s="133" t="s">
        <v>859</v>
      </c>
      <c r="B1144" s="133" t="s">
        <v>858</v>
      </c>
      <c r="C1144" s="132" t="s">
        <v>39</v>
      </c>
      <c r="D1144" s="134">
        <v>242.91</v>
      </c>
    </row>
    <row r="1145" spans="1:4" ht="99.75" x14ac:dyDescent="0.2">
      <c r="A1145" s="133" t="s">
        <v>857</v>
      </c>
      <c r="B1145" s="133" t="s">
        <v>856</v>
      </c>
      <c r="C1145" s="132" t="s">
        <v>12</v>
      </c>
      <c r="D1145" s="131">
        <v>1777.69</v>
      </c>
    </row>
    <row r="1146" spans="1:4" ht="57" x14ac:dyDescent="0.2">
      <c r="A1146" s="133" t="s">
        <v>855</v>
      </c>
      <c r="B1146" s="133" t="s">
        <v>854</v>
      </c>
      <c r="C1146" s="132" t="s">
        <v>39</v>
      </c>
      <c r="D1146" s="131">
        <v>12441.42</v>
      </c>
    </row>
    <row r="1147" spans="1:4" ht="57" x14ac:dyDescent="0.2">
      <c r="A1147" s="133" t="s">
        <v>853</v>
      </c>
      <c r="B1147" s="133" t="s">
        <v>852</v>
      </c>
      <c r="C1147" s="132" t="s">
        <v>39</v>
      </c>
      <c r="D1147" s="131">
        <v>3585.02</v>
      </c>
    </row>
    <row r="1148" spans="1:4" ht="15" x14ac:dyDescent="0.2">
      <c r="A1148" s="135" t="s">
        <v>851</v>
      </c>
      <c r="B1148" s="135" t="s">
        <v>850</v>
      </c>
      <c r="C1148" s="132"/>
      <c r="D1148" s="134"/>
    </row>
    <row r="1149" spans="1:4" ht="42.75" x14ac:dyDescent="0.2">
      <c r="A1149" s="133" t="s">
        <v>849</v>
      </c>
      <c r="B1149" s="133" t="s">
        <v>848</v>
      </c>
      <c r="C1149" s="132" t="s">
        <v>39</v>
      </c>
      <c r="D1149" s="134">
        <v>126.12</v>
      </c>
    </row>
    <row r="1150" spans="1:4" ht="42.75" x14ac:dyDescent="0.2">
      <c r="A1150" s="133" t="s">
        <v>847</v>
      </c>
      <c r="B1150" s="133" t="s">
        <v>846</v>
      </c>
      <c r="C1150" s="132" t="s">
        <v>39</v>
      </c>
      <c r="D1150" s="134">
        <v>146.11000000000001</v>
      </c>
    </row>
    <row r="1151" spans="1:4" ht="42.75" x14ac:dyDescent="0.2">
      <c r="A1151" s="133" t="s">
        <v>845</v>
      </c>
      <c r="B1151" s="133" t="s">
        <v>844</v>
      </c>
      <c r="C1151" s="132" t="s">
        <v>39</v>
      </c>
      <c r="D1151" s="134">
        <v>179.73</v>
      </c>
    </row>
    <row r="1152" spans="1:4" ht="42.75" x14ac:dyDescent="0.2">
      <c r="A1152" s="133" t="s">
        <v>843</v>
      </c>
      <c r="B1152" s="133" t="s">
        <v>842</v>
      </c>
      <c r="C1152" s="132" t="s">
        <v>39</v>
      </c>
      <c r="D1152" s="134">
        <v>193.56</v>
      </c>
    </row>
    <row r="1153" spans="1:4" ht="42.75" x14ac:dyDescent="0.2">
      <c r="A1153" s="133" t="s">
        <v>841</v>
      </c>
      <c r="B1153" s="133" t="s">
        <v>840</v>
      </c>
      <c r="C1153" s="132" t="s">
        <v>39</v>
      </c>
      <c r="D1153" s="134">
        <v>385.4</v>
      </c>
    </row>
    <row r="1154" spans="1:4" ht="99.75" x14ac:dyDescent="0.2">
      <c r="A1154" s="133" t="s">
        <v>839</v>
      </c>
      <c r="B1154" s="133" t="s">
        <v>838</v>
      </c>
      <c r="C1154" s="132" t="s">
        <v>39</v>
      </c>
      <c r="D1154" s="131">
        <v>1052.8</v>
      </c>
    </row>
    <row r="1155" spans="1:4" ht="99.75" x14ac:dyDescent="0.2">
      <c r="A1155" s="133" t="s">
        <v>837</v>
      </c>
      <c r="B1155" s="133" t="s">
        <v>836</v>
      </c>
      <c r="C1155" s="132" t="s">
        <v>39</v>
      </c>
      <c r="D1155" s="131">
        <v>1052.8</v>
      </c>
    </row>
    <row r="1156" spans="1:4" ht="71.25" x14ac:dyDescent="0.2">
      <c r="A1156" s="133" t="s">
        <v>835</v>
      </c>
      <c r="B1156" s="133" t="s">
        <v>834</v>
      </c>
      <c r="C1156" s="132" t="s">
        <v>39</v>
      </c>
      <c r="D1156" s="131">
        <v>1083.79</v>
      </c>
    </row>
    <row r="1157" spans="1:4" ht="71.25" x14ac:dyDescent="0.2">
      <c r="A1157" s="133" t="s">
        <v>833</v>
      </c>
      <c r="B1157" s="133" t="s">
        <v>832</v>
      </c>
      <c r="C1157" s="132" t="s">
        <v>39</v>
      </c>
      <c r="D1157" s="131">
        <v>1150.1600000000001</v>
      </c>
    </row>
    <row r="1158" spans="1:4" ht="99.75" x14ac:dyDescent="0.2">
      <c r="A1158" s="133" t="s">
        <v>831</v>
      </c>
      <c r="B1158" s="133" t="s">
        <v>830</v>
      </c>
      <c r="C1158" s="132" t="s">
        <v>39</v>
      </c>
      <c r="D1158" s="134">
        <v>940.54</v>
      </c>
    </row>
    <row r="1159" spans="1:4" ht="85.5" x14ac:dyDescent="0.2">
      <c r="A1159" s="133" t="s">
        <v>829</v>
      </c>
      <c r="B1159" s="133" t="s">
        <v>828</v>
      </c>
      <c r="C1159" s="132" t="s">
        <v>39</v>
      </c>
      <c r="D1159" s="131">
        <v>1646.85</v>
      </c>
    </row>
    <row r="1160" spans="1:4" ht="85.5" x14ac:dyDescent="0.2">
      <c r="A1160" s="133" t="s">
        <v>827</v>
      </c>
      <c r="B1160" s="133" t="s">
        <v>826</v>
      </c>
      <c r="C1160" s="132" t="s">
        <v>39</v>
      </c>
      <c r="D1160" s="134">
        <v>257.25</v>
      </c>
    </row>
    <row r="1161" spans="1:4" ht="42.75" x14ac:dyDescent="0.2">
      <c r="A1161" s="133" t="s">
        <v>825</v>
      </c>
      <c r="B1161" s="133" t="s">
        <v>824</v>
      </c>
      <c r="C1161" s="132" t="s">
        <v>39</v>
      </c>
      <c r="D1161" s="134">
        <v>157.52000000000001</v>
      </c>
    </row>
    <row r="1162" spans="1:4" ht="15" x14ac:dyDescent="0.2">
      <c r="A1162" s="135" t="s">
        <v>823</v>
      </c>
      <c r="B1162" s="135" t="s">
        <v>822</v>
      </c>
      <c r="C1162" s="132"/>
      <c r="D1162" s="134"/>
    </row>
    <row r="1163" spans="1:4" ht="15" x14ac:dyDescent="0.2">
      <c r="A1163" s="135" t="s">
        <v>821</v>
      </c>
      <c r="B1163" s="135" t="s">
        <v>820</v>
      </c>
      <c r="C1163" s="132"/>
      <c r="D1163" s="134"/>
    </row>
    <row r="1164" spans="1:4" ht="85.5" x14ac:dyDescent="0.2">
      <c r="A1164" s="133" t="s">
        <v>819</v>
      </c>
      <c r="B1164" s="133" t="s">
        <v>818</v>
      </c>
      <c r="C1164" s="132" t="s">
        <v>39</v>
      </c>
      <c r="D1164" s="134">
        <v>158.5</v>
      </c>
    </row>
    <row r="1165" spans="1:4" ht="85.5" x14ac:dyDescent="0.2">
      <c r="A1165" s="133" t="s">
        <v>817</v>
      </c>
      <c r="B1165" s="133" t="s">
        <v>816</v>
      </c>
      <c r="C1165" s="132" t="s">
        <v>39</v>
      </c>
      <c r="D1165" s="134">
        <v>180.46</v>
      </c>
    </row>
    <row r="1166" spans="1:4" ht="57" x14ac:dyDescent="0.2">
      <c r="A1166" s="133" t="s">
        <v>815</v>
      </c>
      <c r="B1166" s="133" t="s">
        <v>814</v>
      </c>
      <c r="C1166" s="132" t="s">
        <v>39</v>
      </c>
      <c r="D1166" s="134">
        <v>600.65</v>
      </c>
    </row>
    <row r="1167" spans="1:4" ht="85.5" x14ac:dyDescent="0.2">
      <c r="A1167" s="133" t="s">
        <v>813</v>
      </c>
      <c r="B1167" s="133" t="s">
        <v>812</v>
      </c>
      <c r="C1167" s="132" t="s">
        <v>39</v>
      </c>
      <c r="D1167" s="134">
        <v>118.67</v>
      </c>
    </row>
    <row r="1168" spans="1:4" ht="85.5" x14ac:dyDescent="0.2">
      <c r="A1168" s="133" t="s">
        <v>811</v>
      </c>
      <c r="B1168" s="133" t="s">
        <v>810</v>
      </c>
      <c r="C1168" s="132" t="s">
        <v>39</v>
      </c>
      <c r="D1168" s="134">
        <v>126.2</v>
      </c>
    </row>
    <row r="1169" spans="1:4" ht="28.5" x14ac:dyDescent="0.2">
      <c r="A1169" s="133" t="s">
        <v>809</v>
      </c>
      <c r="B1169" s="133" t="s">
        <v>808</v>
      </c>
      <c r="C1169" s="132" t="s">
        <v>39</v>
      </c>
      <c r="D1169" s="134">
        <v>95.75</v>
      </c>
    </row>
    <row r="1170" spans="1:4" ht="28.5" x14ac:dyDescent="0.2">
      <c r="A1170" s="133" t="s">
        <v>807</v>
      </c>
      <c r="B1170" s="133" t="s">
        <v>806</v>
      </c>
      <c r="C1170" s="132" t="s">
        <v>39</v>
      </c>
      <c r="D1170" s="134">
        <v>70.069999999999993</v>
      </c>
    </row>
    <row r="1171" spans="1:4" ht="15" x14ac:dyDescent="0.2">
      <c r="A1171" s="135" t="s">
        <v>805</v>
      </c>
      <c r="B1171" s="135" t="s">
        <v>804</v>
      </c>
      <c r="C1171" s="132"/>
      <c r="D1171" s="134"/>
    </row>
    <row r="1172" spans="1:4" ht="42.75" x14ac:dyDescent="0.2">
      <c r="A1172" s="133" t="s">
        <v>803</v>
      </c>
      <c r="B1172" s="133" t="s">
        <v>802</v>
      </c>
      <c r="C1172" s="132" t="s">
        <v>39</v>
      </c>
      <c r="D1172" s="134">
        <v>38.229999999999997</v>
      </c>
    </row>
    <row r="1173" spans="1:4" ht="42.75" x14ac:dyDescent="0.2">
      <c r="A1173" s="133" t="s">
        <v>801</v>
      </c>
      <c r="B1173" s="133" t="s">
        <v>800</v>
      </c>
      <c r="C1173" s="132" t="s">
        <v>39</v>
      </c>
      <c r="D1173" s="134">
        <v>44.93</v>
      </c>
    </row>
    <row r="1174" spans="1:4" ht="28.5" x14ac:dyDescent="0.2">
      <c r="A1174" s="133" t="s">
        <v>799</v>
      </c>
      <c r="B1174" s="133" t="s">
        <v>798</v>
      </c>
      <c r="C1174" s="132" t="s">
        <v>39</v>
      </c>
      <c r="D1174" s="134">
        <v>33.869999999999997</v>
      </c>
    </row>
    <row r="1175" spans="1:4" ht="28.5" x14ac:dyDescent="0.2">
      <c r="A1175" s="133" t="s">
        <v>797</v>
      </c>
      <c r="B1175" s="133" t="s">
        <v>796</v>
      </c>
      <c r="C1175" s="132" t="s">
        <v>39</v>
      </c>
      <c r="D1175" s="134">
        <v>57.76</v>
      </c>
    </row>
    <row r="1176" spans="1:4" ht="28.5" x14ac:dyDescent="0.2">
      <c r="A1176" s="133" t="s">
        <v>795</v>
      </c>
      <c r="B1176" s="133" t="s">
        <v>794</v>
      </c>
      <c r="C1176" s="132" t="s">
        <v>39</v>
      </c>
      <c r="D1176" s="134">
        <v>41.24</v>
      </c>
    </row>
    <row r="1177" spans="1:4" ht="57" x14ac:dyDescent="0.2">
      <c r="A1177" s="133" t="s">
        <v>793</v>
      </c>
      <c r="B1177" s="133" t="s">
        <v>792</v>
      </c>
      <c r="C1177" s="132" t="s">
        <v>39</v>
      </c>
      <c r="D1177" s="134">
        <v>62.12</v>
      </c>
    </row>
    <row r="1178" spans="1:4" ht="42.75" x14ac:dyDescent="0.2">
      <c r="A1178" s="133" t="s">
        <v>791</v>
      </c>
      <c r="B1178" s="133" t="s">
        <v>790</v>
      </c>
      <c r="C1178" s="132" t="s">
        <v>39</v>
      </c>
      <c r="D1178" s="134">
        <v>86.01</v>
      </c>
    </row>
    <row r="1179" spans="1:4" ht="28.5" x14ac:dyDescent="0.2">
      <c r="A1179" s="133" t="s">
        <v>789</v>
      </c>
      <c r="B1179" s="133" t="s">
        <v>788</v>
      </c>
      <c r="C1179" s="132" t="s">
        <v>39</v>
      </c>
      <c r="D1179" s="134">
        <v>33.03</v>
      </c>
    </row>
    <row r="1180" spans="1:4" ht="28.5" x14ac:dyDescent="0.2">
      <c r="A1180" s="133" t="s">
        <v>787</v>
      </c>
      <c r="B1180" s="133" t="s">
        <v>786</v>
      </c>
      <c r="C1180" s="132" t="s">
        <v>39</v>
      </c>
      <c r="D1180" s="134">
        <v>44.63</v>
      </c>
    </row>
    <row r="1181" spans="1:4" ht="42.75" x14ac:dyDescent="0.2">
      <c r="A1181" s="133" t="s">
        <v>785</v>
      </c>
      <c r="B1181" s="133" t="s">
        <v>784</v>
      </c>
      <c r="C1181" s="132" t="s">
        <v>39</v>
      </c>
      <c r="D1181" s="134">
        <v>142.97999999999999</v>
      </c>
    </row>
    <row r="1182" spans="1:4" ht="28.5" x14ac:dyDescent="0.2">
      <c r="A1182" s="133" t="s">
        <v>783</v>
      </c>
      <c r="B1182" s="133" t="s">
        <v>782</v>
      </c>
      <c r="C1182" s="132" t="s">
        <v>39</v>
      </c>
      <c r="D1182" s="134">
        <v>81.650000000000006</v>
      </c>
    </row>
    <row r="1183" spans="1:4" x14ac:dyDescent="0.2">
      <c r="A1183" s="133" t="s">
        <v>781</v>
      </c>
      <c r="B1183" s="133" t="s">
        <v>780</v>
      </c>
      <c r="C1183" s="132" t="s">
        <v>39</v>
      </c>
      <c r="D1183" s="134">
        <v>8.2100000000000009</v>
      </c>
    </row>
    <row r="1184" spans="1:4" x14ac:dyDescent="0.2">
      <c r="A1184" s="133" t="s">
        <v>779</v>
      </c>
      <c r="B1184" s="133" t="s">
        <v>778</v>
      </c>
      <c r="C1184" s="132" t="s">
        <v>39</v>
      </c>
      <c r="D1184" s="134">
        <v>20.010000000000002</v>
      </c>
    </row>
    <row r="1185" spans="1:4" x14ac:dyDescent="0.2">
      <c r="A1185" s="133" t="s">
        <v>777</v>
      </c>
      <c r="B1185" s="133" t="s">
        <v>776</v>
      </c>
      <c r="C1185" s="132" t="s">
        <v>39</v>
      </c>
      <c r="D1185" s="134">
        <v>39.51</v>
      </c>
    </row>
    <row r="1186" spans="1:4" ht="15" x14ac:dyDescent="0.2">
      <c r="A1186" s="135" t="s">
        <v>775</v>
      </c>
      <c r="B1186" s="135" t="s">
        <v>774</v>
      </c>
      <c r="C1186" s="132"/>
      <c r="D1186" s="134"/>
    </row>
    <row r="1187" spans="1:4" ht="28.5" x14ac:dyDescent="0.2">
      <c r="A1187" s="133" t="s">
        <v>773</v>
      </c>
      <c r="B1187" s="133" t="s">
        <v>772</v>
      </c>
      <c r="C1187" s="132" t="s">
        <v>39</v>
      </c>
      <c r="D1187" s="131">
        <v>4028.78</v>
      </c>
    </row>
    <row r="1188" spans="1:4" x14ac:dyDescent="0.2">
      <c r="A1188" s="133" t="s">
        <v>771</v>
      </c>
      <c r="B1188" s="133" t="s">
        <v>770</v>
      </c>
      <c r="C1188" s="132" t="s">
        <v>39</v>
      </c>
      <c r="D1188" s="134">
        <v>999.77</v>
      </c>
    </row>
    <row r="1189" spans="1:4" x14ac:dyDescent="0.2">
      <c r="A1189" s="133" t="s">
        <v>769</v>
      </c>
      <c r="B1189" s="133" t="s">
        <v>768</v>
      </c>
      <c r="C1189" s="132" t="s">
        <v>39</v>
      </c>
      <c r="D1189" s="131">
        <v>1434.44</v>
      </c>
    </row>
    <row r="1190" spans="1:4" x14ac:dyDescent="0.2">
      <c r="A1190" s="133" t="s">
        <v>767</v>
      </c>
      <c r="B1190" s="133" t="s">
        <v>766</v>
      </c>
      <c r="C1190" s="132" t="s">
        <v>39</v>
      </c>
      <c r="D1190" s="131">
        <v>1591.51</v>
      </c>
    </row>
    <row r="1191" spans="1:4" ht="28.5" x14ac:dyDescent="0.2">
      <c r="A1191" s="133" t="s">
        <v>765</v>
      </c>
      <c r="B1191" s="133" t="s">
        <v>764</v>
      </c>
      <c r="C1191" s="132" t="s">
        <v>39</v>
      </c>
      <c r="D1191" s="131">
        <v>1614.15</v>
      </c>
    </row>
    <row r="1192" spans="1:4" ht="15" x14ac:dyDescent="0.2">
      <c r="A1192" s="135" t="s">
        <v>763</v>
      </c>
      <c r="B1192" s="135" t="s">
        <v>762</v>
      </c>
      <c r="C1192" s="132"/>
      <c r="D1192" s="134"/>
    </row>
    <row r="1193" spans="1:4" ht="85.5" x14ac:dyDescent="0.2">
      <c r="A1193" s="133" t="s">
        <v>761</v>
      </c>
      <c r="B1193" s="133" t="s">
        <v>760</v>
      </c>
      <c r="C1193" s="132" t="s">
        <v>39</v>
      </c>
      <c r="D1193" s="131">
        <v>3774.18</v>
      </c>
    </row>
    <row r="1194" spans="1:4" ht="85.5" x14ac:dyDescent="0.2">
      <c r="A1194" s="133" t="s">
        <v>759</v>
      </c>
      <c r="B1194" s="133" t="s">
        <v>758</v>
      </c>
      <c r="C1194" s="132" t="s">
        <v>39</v>
      </c>
      <c r="D1194" s="131">
        <v>4664.18</v>
      </c>
    </row>
    <row r="1195" spans="1:4" ht="15" x14ac:dyDescent="0.2">
      <c r="A1195" s="135" t="s">
        <v>757</v>
      </c>
      <c r="B1195" s="135" t="s">
        <v>756</v>
      </c>
      <c r="C1195" s="132"/>
      <c r="D1195" s="134"/>
    </row>
    <row r="1196" spans="1:4" ht="99.75" x14ac:dyDescent="0.2">
      <c r="A1196" s="133" t="s">
        <v>755</v>
      </c>
      <c r="B1196" s="133" t="s">
        <v>754</v>
      </c>
      <c r="C1196" s="132" t="s">
        <v>39</v>
      </c>
      <c r="D1196" s="131">
        <v>2345.52</v>
      </c>
    </row>
    <row r="1197" spans="1:4" ht="99.75" x14ac:dyDescent="0.2">
      <c r="A1197" s="133" t="s">
        <v>753</v>
      </c>
      <c r="B1197" s="133" t="s">
        <v>752</v>
      </c>
      <c r="C1197" s="132" t="s">
        <v>39</v>
      </c>
      <c r="D1197" s="131">
        <v>2376.85</v>
      </c>
    </row>
    <row r="1198" spans="1:4" ht="99.75" x14ac:dyDescent="0.2">
      <c r="A1198" s="133" t="s">
        <v>751</v>
      </c>
      <c r="B1198" s="133" t="s">
        <v>750</v>
      </c>
      <c r="C1198" s="132" t="s">
        <v>39</v>
      </c>
      <c r="D1198" s="131">
        <v>3498.52</v>
      </c>
    </row>
    <row r="1199" spans="1:4" ht="99.75" x14ac:dyDescent="0.2">
      <c r="A1199" s="133" t="s">
        <v>749</v>
      </c>
      <c r="B1199" s="133" t="s">
        <v>748</v>
      </c>
      <c r="C1199" s="132" t="s">
        <v>39</v>
      </c>
      <c r="D1199" s="131">
        <v>4558.68</v>
      </c>
    </row>
    <row r="1200" spans="1:4" ht="99.75" x14ac:dyDescent="0.2">
      <c r="A1200" s="133" t="s">
        <v>747</v>
      </c>
      <c r="B1200" s="133" t="s">
        <v>746</v>
      </c>
      <c r="C1200" s="132" t="s">
        <v>39</v>
      </c>
      <c r="D1200" s="131">
        <v>4558.68</v>
      </c>
    </row>
    <row r="1201" spans="1:4" ht="114" x14ac:dyDescent="0.2">
      <c r="A1201" s="133" t="s">
        <v>745</v>
      </c>
      <c r="B1201" s="133" t="s">
        <v>744</v>
      </c>
      <c r="C1201" s="132" t="s">
        <v>39</v>
      </c>
      <c r="D1201" s="131">
        <v>7100.21</v>
      </c>
    </row>
    <row r="1202" spans="1:4" ht="114" x14ac:dyDescent="0.2">
      <c r="A1202" s="133" t="s">
        <v>743</v>
      </c>
      <c r="B1202" s="133" t="s">
        <v>742</v>
      </c>
      <c r="C1202" s="132" t="s">
        <v>39</v>
      </c>
      <c r="D1202" s="131">
        <v>9517.99</v>
      </c>
    </row>
    <row r="1203" spans="1:4" ht="114" x14ac:dyDescent="0.2">
      <c r="A1203" s="133" t="s">
        <v>741</v>
      </c>
      <c r="B1203" s="133" t="s">
        <v>740</v>
      </c>
      <c r="C1203" s="132" t="s">
        <v>39</v>
      </c>
      <c r="D1203" s="131">
        <v>12710.91</v>
      </c>
    </row>
    <row r="1204" spans="1:4" ht="15" x14ac:dyDescent="0.2">
      <c r="A1204" s="135" t="s">
        <v>739</v>
      </c>
      <c r="B1204" s="135" t="s">
        <v>738</v>
      </c>
      <c r="C1204" s="132"/>
      <c r="D1204" s="134"/>
    </row>
    <row r="1205" spans="1:4" ht="71.25" x14ac:dyDescent="0.2">
      <c r="A1205" s="133" t="s">
        <v>737</v>
      </c>
      <c r="B1205" s="133" t="s">
        <v>736</v>
      </c>
      <c r="C1205" s="132" t="s">
        <v>39</v>
      </c>
      <c r="D1205" s="134">
        <v>284.02999999999997</v>
      </c>
    </row>
    <row r="1206" spans="1:4" ht="15" x14ac:dyDescent="0.2">
      <c r="A1206" s="135" t="s">
        <v>735</v>
      </c>
      <c r="B1206" s="135" t="s">
        <v>734</v>
      </c>
      <c r="C1206" s="132"/>
      <c r="D1206" s="134"/>
    </row>
    <row r="1207" spans="1:4" ht="28.5" x14ac:dyDescent="0.2">
      <c r="A1207" s="133" t="s">
        <v>733</v>
      </c>
      <c r="B1207" s="133" t="s">
        <v>732</v>
      </c>
      <c r="C1207" s="132" t="s">
        <v>39</v>
      </c>
      <c r="D1207" s="134">
        <v>163.02000000000001</v>
      </c>
    </row>
    <row r="1208" spans="1:4" ht="28.5" x14ac:dyDescent="0.2">
      <c r="A1208" s="133" t="s">
        <v>731</v>
      </c>
      <c r="B1208" s="133" t="s">
        <v>730</v>
      </c>
      <c r="C1208" s="132" t="s">
        <v>39</v>
      </c>
      <c r="D1208" s="134">
        <v>928.79</v>
      </c>
    </row>
    <row r="1209" spans="1:4" ht="28.5" x14ac:dyDescent="0.2">
      <c r="A1209" s="133" t="s">
        <v>729</v>
      </c>
      <c r="B1209" s="133" t="s">
        <v>728</v>
      </c>
      <c r="C1209" s="132" t="s">
        <v>39</v>
      </c>
      <c r="D1209" s="134">
        <v>104.13</v>
      </c>
    </row>
    <row r="1210" spans="1:4" ht="15" x14ac:dyDescent="0.2">
      <c r="A1210" s="135" t="s">
        <v>727</v>
      </c>
      <c r="B1210" s="135" t="s">
        <v>726</v>
      </c>
      <c r="C1210" s="132"/>
      <c r="D1210" s="134"/>
    </row>
    <row r="1211" spans="1:4" ht="99.75" x14ac:dyDescent="0.2">
      <c r="A1211" s="133" t="s">
        <v>725</v>
      </c>
      <c r="B1211" s="133" t="s">
        <v>724</v>
      </c>
      <c r="C1211" s="132" t="s">
        <v>39</v>
      </c>
      <c r="D1211" s="134">
        <v>149.33000000000001</v>
      </c>
    </row>
    <row r="1212" spans="1:4" ht="99.75" x14ac:dyDescent="0.2">
      <c r="A1212" s="133" t="s">
        <v>723</v>
      </c>
      <c r="B1212" s="133" t="s">
        <v>722</v>
      </c>
      <c r="C1212" s="132" t="s">
        <v>39</v>
      </c>
      <c r="D1212" s="134">
        <v>198.91</v>
      </c>
    </row>
    <row r="1213" spans="1:4" ht="99.75" x14ac:dyDescent="0.2">
      <c r="A1213" s="133" t="s">
        <v>721</v>
      </c>
      <c r="B1213" s="133" t="s">
        <v>720</v>
      </c>
      <c r="C1213" s="132" t="s">
        <v>39</v>
      </c>
      <c r="D1213" s="134">
        <v>149.11000000000001</v>
      </c>
    </row>
    <row r="1214" spans="1:4" ht="114" x14ac:dyDescent="0.2">
      <c r="A1214" s="133" t="s">
        <v>719</v>
      </c>
      <c r="B1214" s="133" t="s">
        <v>718</v>
      </c>
      <c r="C1214" s="132" t="s">
        <v>39</v>
      </c>
      <c r="D1214" s="134">
        <v>193.69</v>
      </c>
    </row>
    <row r="1215" spans="1:4" ht="99.75" x14ac:dyDescent="0.2">
      <c r="A1215" s="133" t="s">
        <v>717</v>
      </c>
      <c r="B1215" s="133" t="s">
        <v>716</v>
      </c>
      <c r="C1215" s="132" t="s">
        <v>39</v>
      </c>
      <c r="D1215" s="134">
        <v>282.35000000000002</v>
      </c>
    </row>
    <row r="1216" spans="1:4" ht="99.75" x14ac:dyDescent="0.2">
      <c r="A1216" s="133" t="s">
        <v>715</v>
      </c>
      <c r="B1216" s="133" t="s">
        <v>714</v>
      </c>
      <c r="C1216" s="132" t="s">
        <v>39</v>
      </c>
      <c r="D1216" s="134">
        <v>269.02</v>
      </c>
    </row>
    <row r="1217" spans="1:4" ht="15" x14ac:dyDescent="0.2">
      <c r="A1217" s="135" t="s">
        <v>713</v>
      </c>
      <c r="B1217" s="135" t="s">
        <v>130</v>
      </c>
      <c r="C1217" s="132"/>
      <c r="D1217" s="134"/>
    </row>
    <row r="1218" spans="1:4" ht="15" x14ac:dyDescent="0.2">
      <c r="A1218" s="135" t="s">
        <v>712</v>
      </c>
      <c r="B1218" s="135" t="s">
        <v>711</v>
      </c>
      <c r="C1218" s="132"/>
      <c r="D1218" s="134"/>
    </row>
    <row r="1219" spans="1:4" ht="57" x14ac:dyDescent="0.2">
      <c r="A1219" s="133" t="s">
        <v>710</v>
      </c>
      <c r="B1219" s="133" t="s">
        <v>709</v>
      </c>
      <c r="C1219" s="132" t="s">
        <v>232</v>
      </c>
      <c r="D1219" s="134">
        <v>11.43</v>
      </c>
    </row>
    <row r="1220" spans="1:4" ht="57" x14ac:dyDescent="0.2">
      <c r="A1220" s="133" t="s">
        <v>708</v>
      </c>
      <c r="B1220" s="133" t="s">
        <v>707</v>
      </c>
      <c r="C1220" s="132" t="s">
        <v>232</v>
      </c>
      <c r="D1220" s="134">
        <v>20.11</v>
      </c>
    </row>
    <row r="1221" spans="1:4" ht="57" x14ac:dyDescent="0.2">
      <c r="A1221" s="133" t="s">
        <v>706</v>
      </c>
      <c r="B1221" s="133" t="s">
        <v>705</v>
      </c>
      <c r="C1221" s="132" t="s">
        <v>232</v>
      </c>
      <c r="D1221" s="134">
        <v>15.85</v>
      </c>
    </row>
    <row r="1222" spans="1:4" ht="57" x14ac:dyDescent="0.2">
      <c r="A1222" s="133" t="s">
        <v>704</v>
      </c>
      <c r="B1222" s="133" t="s">
        <v>703</v>
      </c>
      <c r="C1222" s="132" t="s">
        <v>232</v>
      </c>
      <c r="D1222" s="134">
        <v>20.72</v>
      </c>
    </row>
    <row r="1223" spans="1:4" ht="57" x14ac:dyDescent="0.2">
      <c r="A1223" s="133" t="s">
        <v>702</v>
      </c>
      <c r="B1223" s="133" t="s">
        <v>701</v>
      </c>
      <c r="C1223" s="132" t="s">
        <v>232</v>
      </c>
      <c r="D1223" s="134">
        <v>25.13</v>
      </c>
    </row>
    <row r="1224" spans="1:4" ht="57" x14ac:dyDescent="0.2">
      <c r="A1224" s="133" t="s">
        <v>700</v>
      </c>
      <c r="B1224" s="133" t="s">
        <v>699</v>
      </c>
      <c r="C1224" s="132" t="s">
        <v>232</v>
      </c>
      <c r="D1224" s="134">
        <v>21.09</v>
      </c>
    </row>
    <row r="1225" spans="1:4" ht="28.5" x14ac:dyDescent="0.2">
      <c r="A1225" s="133" t="s">
        <v>698</v>
      </c>
      <c r="B1225" s="133" t="s">
        <v>697</v>
      </c>
      <c r="C1225" s="132" t="s">
        <v>232</v>
      </c>
      <c r="D1225" s="134">
        <v>3.27</v>
      </c>
    </row>
    <row r="1226" spans="1:4" ht="28.5" x14ac:dyDescent="0.2">
      <c r="A1226" s="133" t="s">
        <v>696</v>
      </c>
      <c r="B1226" s="133" t="s">
        <v>695</v>
      </c>
      <c r="C1226" s="132" t="s">
        <v>232</v>
      </c>
      <c r="D1226" s="134">
        <v>11.69</v>
      </c>
    </row>
    <row r="1227" spans="1:4" ht="57" x14ac:dyDescent="0.2">
      <c r="A1227" s="133" t="s">
        <v>694</v>
      </c>
      <c r="B1227" s="133" t="s">
        <v>693</v>
      </c>
      <c r="C1227" s="132" t="s">
        <v>39</v>
      </c>
      <c r="D1227" s="134">
        <v>67.37</v>
      </c>
    </row>
    <row r="1228" spans="1:4" ht="42.75" x14ac:dyDescent="0.2">
      <c r="A1228" s="133" t="s">
        <v>692</v>
      </c>
      <c r="B1228" s="133" t="s">
        <v>691</v>
      </c>
      <c r="C1228" s="132" t="s">
        <v>232</v>
      </c>
      <c r="D1228" s="134">
        <v>4.76</v>
      </c>
    </row>
    <row r="1229" spans="1:4" ht="57" x14ac:dyDescent="0.2">
      <c r="A1229" s="133" t="s">
        <v>690</v>
      </c>
      <c r="B1229" s="133" t="s">
        <v>689</v>
      </c>
      <c r="C1229" s="132" t="s">
        <v>232</v>
      </c>
      <c r="D1229" s="134">
        <v>16.87</v>
      </c>
    </row>
    <row r="1230" spans="1:4" ht="57" x14ac:dyDescent="0.2">
      <c r="A1230" s="133" t="s">
        <v>688</v>
      </c>
      <c r="B1230" s="133" t="s">
        <v>687</v>
      </c>
      <c r="C1230" s="132" t="s">
        <v>232</v>
      </c>
      <c r="D1230" s="134">
        <v>20.2</v>
      </c>
    </row>
    <row r="1231" spans="1:4" ht="57" x14ac:dyDescent="0.2">
      <c r="A1231" s="133" t="s">
        <v>686</v>
      </c>
      <c r="B1231" s="133" t="s">
        <v>685</v>
      </c>
      <c r="C1231" s="132" t="s">
        <v>232</v>
      </c>
      <c r="D1231" s="134">
        <v>17.13</v>
      </c>
    </row>
    <row r="1232" spans="1:4" ht="42.75" x14ac:dyDescent="0.2">
      <c r="A1232" s="133" t="s">
        <v>684</v>
      </c>
      <c r="B1232" s="133" t="s">
        <v>683</v>
      </c>
      <c r="C1232" s="132" t="s">
        <v>232</v>
      </c>
      <c r="D1232" s="134">
        <v>2.06</v>
      </c>
    </row>
    <row r="1233" spans="1:4" ht="30" x14ac:dyDescent="0.2">
      <c r="A1233" s="135" t="s">
        <v>682</v>
      </c>
      <c r="B1233" s="135" t="s">
        <v>681</v>
      </c>
      <c r="C1233" s="132"/>
      <c r="D1233" s="134"/>
    </row>
    <row r="1234" spans="1:4" ht="57" x14ac:dyDescent="0.2">
      <c r="A1234" s="133" t="s">
        <v>680</v>
      </c>
      <c r="B1234" s="133" t="s">
        <v>679</v>
      </c>
      <c r="C1234" s="132" t="s">
        <v>232</v>
      </c>
      <c r="D1234" s="134">
        <v>8.9499999999999993</v>
      </c>
    </row>
    <row r="1235" spans="1:4" ht="71.25" x14ac:dyDescent="0.2">
      <c r="A1235" s="133" t="s">
        <v>678</v>
      </c>
      <c r="B1235" s="133" t="s">
        <v>677</v>
      </c>
      <c r="C1235" s="132" t="s">
        <v>232</v>
      </c>
      <c r="D1235" s="134">
        <v>18.079999999999998</v>
      </c>
    </row>
    <row r="1236" spans="1:4" ht="71.25" x14ac:dyDescent="0.2">
      <c r="A1236" s="133" t="s">
        <v>676</v>
      </c>
      <c r="B1236" s="133" t="s">
        <v>675</v>
      </c>
      <c r="C1236" s="132" t="s">
        <v>232</v>
      </c>
      <c r="D1236" s="134">
        <v>19.690000000000001</v>
      </c>
    </row>
    <row r="1237" spans="1:4" ht="71.25" x14ac:dyDescent="0.2">
      <c r="A1237" s="133" t="s">
        <v>674</v>
      </c>
      <c r="B1237" s="133" t="s">
        <v>673</v>
      </c>
      <c r="C1237" s="132" t="s">
        <v>232</v>
      </c>
      <c r="D1237" s="134">
        <v>25.95</v>
      </c>
    </row>
    <row r="1238" spans="1:4" x14ac:dyDescent="0.2">
      <c r="A1238" s="133" t="s">
        <v>672</v>
      </c>
      <c r="B1238" s="133" t="s">
        <v>671</v>
      </c>
      <c r="C1238" s="132" t="s">
        <v>232</v>
      </c>
      <c r="D1238" s="134">
        <v>9.31</v>
      </c>
    </row>
    <row r="1239" spans="1:4" ht="57" x14ac:dyDescent="0.2">
      <c r="A1239" s="133" t="s">
        <v>670</v>
      </c>
      <c r="B1239" s="133" t="s">
        <v>669</v>
      </c>
      <c r="C1239" s="132" t="s">
        <v>232</v>
      </c>
      <c r="D1239" s="134">
        <v>16.87</v>
      </c>
    </row>
    <row r="1240" spans="1:4" ht="15" x14ac:dyDescent="0.2">
      <c r="A1240" s="135" t="s">
        <v>668</v>
      </c>
      <c r="B1240" s="135" t="s">
        <v>667</v>
      </c>
      <c r="C1240" s="132"/>
      <c r="D1240" s="134"/>
    </row>
    <row r="1241" spans="1:4" ht="57" x14ac:dyDescent="0.2">
      <c r="A1241" s="133" t="s">
        <v>666</v>
      </c>
      <c r="B1241" s="133" t="s">
        <v>665</v>
      </c>
      <c r="C1241" s="132" t="s">
        <v>232</v>
      </c>
      <c r="D1241" s="134">
        <v>18.899999999999999</v>
      </c>
    </row>
    <row r="1242" spans="1:4" ht="71.25" x14ac:dyDescent="0.2">
      <c r="A1242" s="133" t="s">
        <v>664</v>
      </c>
      <c r="B1242" s="133" t="s">
        <v>663</v>
      </c>
      <c r="C1242" s="132" t="s">
        <v>232</v>
      </c>
      <c r="D1242" s="134">
        <v>22.64</v>
      </c>
    </row>
    <row r="1243" spans="1:4" ht="57" x14ac:dyDescent="0.2">
      <c r="A1243" s="133" t="s">
        <v>662</v>
      </c>
      <c r="B1243" s="133" t="s">
        <v>661</v>
      </c>
      <c r="C1243" s="132" t="s">
        <v>232</v>
      </c>
      <c r="D1243" s="134">
        <v>29.6</v>
      </c>
    </row>
    <row r="1244" spans="1:4" ht="57" x14ac:dyDescent="0.2">
      <c r="A1244" s="133" t="s">
        <v>660</v>
      </c>
      <c r="B1244" s="133" t="s">
        <v>659</v>
      </c>
      <c r="C1244" s="132" t="s">
        <v>232</v>
      </c>
      <c r="D1244" s="134">
        <v>21.39</v>
      </c>
    </row>
    <row r="1245" spans="1:4" ht="15" x14ac:dyDescent="0.2">
      <c r="A1245" s="135" t="s">
        <v>658</v>
      </c>
      <c r="B1245" s="135" t="s">
        <v>657</v>
      </c>
      <c r="C1245" s="132"/>
      <c r="D1245" s="134"/>
    </row>
    <row r="1246" spans="1:4" ht="71.25" x14ac:dyDescent="0.2">
      <c r="A1246" s="133" t="s">
        <v>656</v>
      </c>
      <c r="B1246" s="133" t="s">
        <v>655</v>
      </c>
      <c r="C1246" s="132" t="s">
        <v>232</v>
      </c>
      <c r="D1246" s="134">
        <v>20.010000000000002</v>
      </c>
    </row>
    <row r="1247" spans="1:4" ht="42.75" x14ac:dyDescent="0.2">
      <c r="A1247" s="133" t="s">
        <v>654</v>
      </c>
      <c r="B1247" s="133" t="s">
        <v>653</v>
      </c>
      <c r="C1247" s="132" t="s">
        <v>232</v>
      </c>
      <c r="D1247" s="134">
        <v>38.35</v>
      </c>
    </row>
    <row r="1248" spans="1:4" ht="15" x14ac:dyDescent="0.2">
      <c r="A1248" s="135" t="s">
        <v>652</v>
      </c>
      <c r="B1248" s="135" t="s">
        <v>651</v>
      </c>
      <c r="C1248" s="132"/>
      <c r="D1248" s="134"/>
    </row>
    <row r="1249" spans="1:4" ht="71.25" x14ac:dyDescent="0.2">
      <c r="A1249" s="133" t="s">
        <v>650</v>
      </c>
      <c r="B1249" s="133" t="s">
        <v>649</v>
      </c>
      <c r="C1249" s="132" t="s">
        <v>39</v>
      </c>
      <c r="D1249" s="134">
        <v>4.72</v>
      </c>
    </row>
    <row r="1250" spans="1:4" ht="15" x14ac:dyDescent="0.2">
      <c r="A1250" s="135" t="s">
        <v>648</v>
      </c>
      <c r="B1250" s="135" t="s">
        <v>647</v>
      </c>
      <c r="C1250" s="132"/>
      <c r="D1250" s="134"/>
    </row>
    <row r="1251" spans="1:4" ht="57" x14ac:dyDescent="0.2">
      <c r="A1251" s="133" t="s">
        <v>646</v>
      </c>
      <c r="B1251" s="133" t="s">
        <v>645</v>
      </c>
      <c r="C1251" s="132" t="s">
        <v>12</v>
      </c>
      <c r="D1251" s="134">
        <v>30.04</v>
      </c>
    </row>
    <row r="1252" spans="1:4" ht="57" x14ac:dyDescent="0.2">
      <c r="A1252" s="133" t="s">
        <v>644</v>
      </c>
      <c r="B1252" s="133" t="s">
        <v>643</v>
      </c>
      <c r="C1252" s="132" t="s">
        <v>232</v>
      </c>
      <c r="D1252" s="134">
        <v>32.75</v>
      </c>
    </row>
    <row r="1253" spans="1:4" ht="42.75" x14ac:dyDescent="0.2">
      <c r="A1253" s="133" t="s">
        <v>642</v>
      </c>
      <c r="B1253" s="133" t="s">
        <v>641</v>
      </c>
      <c r="C1253" s="132" t="s">
        <v>232</v>
      </c>
      <c r="D1253" s="134">
        <v>18.04</v>
      </c>
    </row>
    <row r="1254" spans="1:4" ht="57" x14ac:dyDescent="0.2">
      <c r="A1254" s="133" t="s">
        <v>640</v>
      </c>
      <c r="B1254" s="133" t="s">
        <v>639</v>
      </c>
      <c r="C1254" s="132" t="s">
        <v>12</v>
      </c>
      <c r="D1254" s="134">
        <v>48.05</v>
      </c>
    </row>
    <row r="1255" spans="1:4" ht="85.5" x14ac:dyDescent="0.2">
      <c r="A1255" s="133" t="s">
        <v>638</v>
      </c>
      <c r="B1255" s="133" t="s">
        <v>637</v>
      </c>
      <c r="C1255" s="132" t="s">
        <v>232</v>
      </c>
      <c r="D1255" s="134">
        <v>49.16</v>
      </c>
    </row>
    <row r="1256" spans="1:4" ht="30" x14ac:dyDescent="0.2">
      <c r="A1256" s="135" t="s">
        <v>636</v>
      </c>
      <c r="B1256" s="135" t="s">
        <v>635</v>
      </c>
      <c r="C1256" s="132"/>
      <c r="D1256" s="134"/>
    </row>
    <row r="1257" spans="1:4" ht="15" x14ac:dyDescent="0.2">
      <c r="A1257" s="135" t="s">
        <v>634</v>
      </c>
      <c r="B1257" s="135" t="s">
        <v>633</v>
      </c>
      <c r="C1257" s="132"/>
      <c r="D1257" s="134"/>
    </row>
    <row r="1258" spans="1:4" ht="85.5" x14ac:dyDescent="0.2">
      <c r="A1258" s="133" t="s">
        <v>632</v>
      </c>
      <c r="B1258" s="133" t="s">
        <v>631</v>
      </c>
      <c r="C1258" s="132" t="s">
        <v>232</v>
      </c>
      <c r="D1258" s="134">
        <v>280.45999999999998</v>
      </c>
    </row>
    <row r="1259" spans="1:4" ht="57" x14ac:dyDescent="0.2">
      <c r="A1259" s="133" t="s">
        <v>630</v>
      </c>
      <c r="B1259" s="133" t="s">
        <v>629</v>
      </c>
      <c r="C1259" s="132" t="s">
        <v>12</v>
      </c>
      <c r="D1259" s="134">
        <v>305.29000000000002</v>
      </c>
    </row>
    <row r="1260" spans="1:4" ht="85.5" x14ac:dyDescent="0.2">
      <c r="A1260" s="133" t="s">
        <v>628</v>
      </c>
      <c r="B1260" s="133" t="s">
        <v>627</v>
      </c>
      <c r="C1260" s="132" t="s">
        <v>12</v>
      </c>
      <c r="D1260" s="134">
        <v>209.03</v>
      </c>
    </row>
    <row r="1261" spans="1:4" ht="71.25" x14ac:dyDescent="0.2">
      <c r="A1261" s="133" t="s">
        <v>626</v>
      </c>
      <c r="B1261" s="133" t="s">
        <v>625</v>
      </c>
      <c r="C1261" s="132" t="s">
        <v>12</v>
      </c>
      <c r="D1261" s="134">
        <v>120.06</v>
      </c>
    </row>
    <row r="1262" spans="1:4" ht="57" x14ac:dyDescent="0.2">
      <c r="A1262" s="133" t="s">
        <v>624</v>
      </c>
      <c r="B1262" s="133" t="s">
        <v>623</v>
      </c>
      <c r="C1262" s="132" t="s">
        <v>233</v>
      </c>
      <c r="D1262" s="134">
        <v>970.61</v>
      </c>
    </row>
    <row r="1263" spans="1:4" ht="114" x14ac:dyDescent="0.2">
      <c r="A1263" s="133" t="s">
        <v>622</v>
      </c>
      <c r="B1263" s="133" t="s">
        <v>621</v>
      </c>
      <c r="C1263" s="132" t="s">
        <v>12</v>
      </c>
      <c r="D1263" s="134">
        <v>249.12</v>
      </c>
    </row>
    <row r="1264" spans="1:4" ht="99.75" x14ac:dyDescent="0.2">
      <c r="A1264" s="133" t="s">
        <v>620</v>
      </c>
      <c r="B1264" s="133" t="s">
        <v>619</v>
      </c>
      <c r="C1264" s="132" t="s">
        <v>12</v>
      </c>
      <c r="D1264" s="134">
        <v>811.89</v>
      </c>
    </row>
    <row r="1265" spans="1:4" ht="85.5" x14ac:dyDescent="0.2">
      <c r="A1265" s="133" t="s">
        <v>618</v>
      </c>
      <c r="B1265" s="133" t="s">
        <v>617</v>
      </c>
      <c r="C1265" s="132" t="s">
        <v>232</v>
      </c>
      <c r="D1265" s="134">
        <v>291.66000000000003</v>
      </c>
    </row>
    <row r="1266" spans="1:4" ht="57" x14ac:dyDescent="0.2">
      <c r="A1266" s="133" t="s">
        <v>616</v>
      </c>
      <c r="B1266" s="133" t="s">
        <v>615</v>
      </c>
      <c r="C1266" s="132" t="s">
        <v>12</v>
      </c>
      <c r="D1266" s="134">
        <v>108.33</v>
      </c>
    </row>
    <row r="1267" spans="1:4" ht="57" x14ac:dyDescent="0.2">
      <c r="A1267" s="133" t="s">
        <v>614</v>
      </c>
      <c r="B1267" s="133" t="s">
        <v>613</v>
      </c>
      <c r="C1267" s="132" t="s">
        <v>12</v>
      </c>
      <c r="D1267" s="131">
        <v>1139.99</v>
      </c>
    </row>
    <row r="1268" spans="1:4" ht="57" x14ac:dyDescent="0.2">
      <c r="A1268" s="133" t="s">
        <v>612</v>
      </c>
      <c r="B1268" s="133" t="s">
        <v>611</v>
      </c>
      <c r="C1268" s="132" t="s">
        <v>12</v>
      </c>
      <c r="D1268" s="131">
        <v>2058.81</v>
      </c>
    </row>
    <row r="1269" spans="1:4" ht="15" x14ac:dyDescent="0.2">
      <c r="A1269" s="135" t="s">
        <v>610</v>
      </c>
      <c r="B1269" s="135" t="s">
        <v>609</v>
      </c>
      <c r="C1269" s="132"/>
      <c r="D1269" s="134"/>
    </row>
    <row r="1270" spans="1:4" ht="57" x14ac:dyDescent="0.2">
      <c r="A1270" s="133" t="s">
        <v>608</v>
      </c>
      <c r="B1270" s="133" t="s">
        <v>607</v>
      </c>
      <c r="C1270" s="132" t="s">
        <v>12</v>
      </c>
      <c r="D1270" s="134">
        <v>50.07</v>
      </c>
    </row>
    <row r="1271" spans="1:4" ht="85.5" x14ac:dyDescent="0.2">
      <c r="A1271" s="133" t="s">
        <v>606</v>
      </c>
      <c r="B1271" s="133" t="s">
        <v>605</v>
      </c>
      <c r="C1271" s="132" t="s">
        <v>232</v>
      </c>
      <c r="D1271" s="134">
        <v>76.95</v>
      </c>
    </row>
    <row r="1272" spans="1:4" ht="71.25" x14ac:dyDescent="0.2">
      <c r="A1272" s="133" t="s">
        <v>604</v>
      </c>
      <c r="B1272" s="133" t="s">
        <v>603</v>
      </c>
      <c r="C1272" s="132" t="s">
        <v>232</v>
      </c>
      <c r="D1272" s="134">
        <v>133.72999999999999</v>
      </c>
    </row>
    <row r="1273" spans="1:4" ht="85.5" x14ac:dyDescent="0.2">
      <c r="A1273" s="133" t="s">
        <v>602</v>
      </c>
      <c r="B1273" s="133" t="s">
        <v>601</v>
      </c>
      <c r="C1273" s="132" t="s">
        <v>232</v>
      </c>
      <c r="D1273" s="134">
        <v>95.19</v>
      </c>
    </row>
    <row r="1274" spans="1:4" ht="28.5" x14ac:dyDescent="0.2">
      <c r="A1274" s="133" t="s">
        <v>600</v>
      </c>
      <c r="B1274" s="133" t="s">
        <v>599</v>
      </c>
      <c r="C1274" s="132" t="s">
        <v>233</v>
      </c>
      <c r="D1274" s="134">
        <v>201.35</v>
      </c>
    </row>
    <row r="1275" spans="1:4" ht="71.25" x14ac:dyDescent="0.2">
      <c r="A1275" s="133" t="s">
        <v>598</v>
      </c>
      <c r="B1275" s="133" t="s">
        <v>597</v>
      </c>
      <c r="C1275" s="132" t="s">
        <v>12</v>
      </c>
      <c r="D1275" s="134">
        <v>72.77</v>
      </c>
    </row>
    <row r="1276" spans="1:4" ht="85.5" x14ac:dyDescent="0.2">
      <c r="A1276" s="133" t="s">
        <v>596</v>
      </c>
      <c r="B1276" s="133" t="s">
        <v>595</v>
      </c>
      <c r="C1276" s="132" t="s">
        <v>232</v>
      </c>
      <c r="D1276" s="134">
        <v>66.39</v>
      </c>
    </row>
    <row r="1277" spans="1:4" ht="99.75" x14ac:dyDescent="0.2">
      <c r="A1277" s="133" t="s">
        <v>594</v>
      </c>
      <c r="B1277" s="133" t="s">
        <v>593</v>
      </c>
      <c r="C1277" s="132" t="s">
        <v>12</v>
      </c>
      <c r="D1277" s="134">
        <v>304.93</v>
      </c>
    </row>
    <row r="1278" spans="1:4" ht="85.5" x14ac:dyDescent="0.2">
      <c r="A1278" s="133" t="s">
        <v>592</v>
      </c>
      <c r="B1278" s="133" t="s">
        <v>165</v>
      </c>
      <c r="C1278" s="132" t="s">
        <v>232</v>
      </c>
      <c r="D1278" s="134">
        <v>68.349999999999994</v>
      </c>
    </row>
    <row r="1279" spans="1:4" ht="85.5" x14ac:dyDescent="0.2">
      <c r="A1279" s="133" t="s">
        <v>591</v>
      </c>
      <c r="B1279" s="133" t="s">
        <v>590</v>
      </c>
      <c r="C1279" s="132" t="s">
        <v>232</v>
      </c>
      <c r="D1279" s="134">
        <v>68.349999999999994</v>
      </c>
    </row>
    <row r="1280" spans="1:4" ht="15" x14ac:dyDescent="0.2">
      <c r="A1280" s="135" t="s">
        <v>589</v>
      </c>
      <c r="B1280" s="135" t="s">
        <v>588</v>
      </c>
      <c r="C1280" s="132"/>
      <c r="D1280" s="134"/>
    </row>
    <row r="1281" spans="1:4" ht="57" x14ac:dyDescent="0.2">
      <c r="A1281" s="133" t="s">
        <v>587</v>
      </c>
      <c r="B1281" s="133" t="s">
        <v>586</v>
      </c>
      <c r="C1281" s="132" t="s">
        <v>232</v>
      </c>
      <c r="D1281" s="134">
        <v>13.13</v>
      </c>
    </row>
    <row r="1282" spans="1:4" ht="28.5" x14ac:dyDescent="0.2">
      <c r="A1282" s="133" t="s">
        <v>585</v>
      </c>
      <c r="B1282" s="133" t="s">
        <v>584</v>
      </c>
      <c r="C1282" s="132" t="s">
        <v>233</v>
      </c>
      <c r="D1282" s="134">
        <v>160.35</v>
      </c>
    </row>
    <row r="1283" spans="1:4" ht="28.5" x14ac:dyDescent="0.2">
      <c r="A1283" s="133" t="s">
        <v>583</v>
      </c>
      <c r="B1283" s="133" t="s">
        <v>582</v>
      </c>
      <c r="C1283" s="132" t="s">
        <v>233</v>
      </c>
      <c r="D1283" s="134">
        <v>163.96</v>
      </c>
    </row>
    <row r="1284" spans="1:4" ht="28.5" x14ac:dyDescent="0.2">
      <c r="A1284" s="133" t="s">
        <v>581</v>
      </c>
      <c r="B1284" s="133" t="s">
        <v>580</v>
      </c>
      <c r="C1284" s="132" t="s">
        <v>233</v>
      </c>
      <c r="D1284" s="134">
        <v>202.07</v>
      </c>
    </row>
    <row r="1285" spans="1:4" ht="28.5" x14ac:dyDescent="0.2">
      <c r="A1285" s="133" t="s">
        <v>579</v>
      </c>
      <c r="B1285" s="133" t="s">
        <v>578</v>
      </c>
      <c r="C1285" s="132" t="s">
        <v>233</v>
      </c>
      <c r="D1285" s="134">
        <v>129.03</v>
      </c>
    </row>
    <row r="1286" spans="1:4" ht="42.75" x14ac:dyDescent="0.2">
      <c r="A1286" s="133" t="s">
        <v>577</v>
      </c>
      <c r="B1286" s="133" t="s">
        <v>576</v>
      </c>
      <c r="C1286" s="132" t="s">
        <v>232</v>
      </c>
      <c r="D1286" s="134">
        <v>26.2</v>
      </c>
    </row>
    <row r="1287" spans="1:4" ht="30" x14ac:dyDescent="0.2">
      <c r="A1287" s="135" t="s">
        <v>575</v>
      </c>
      <c r="B1287" s="135" t="s">
        <v>574</v>
      </c>
      <c r="C1287" s="132"/>
      <c r="D1287" s="134"/>
    </row>
    <row r="1288" spans="1:4" x14ac:dyDescent="0.2">
      <c r="A1288" s="133" t="s">
        <v>573</v>
      </c>
      <c r="B1288" s="133" t="s">
        <v>203</v>
      </c>
      <c r="C1288" s="132" t="s">
        <v>232</v>
      </c>
      <c r="D1288" s="134">
        <v>9.84</v>
      </c>
    </row>
    <row r="1289" spans="1:4" ht="28.5" x14ac:dyDescent="0.2">
      <c r="A1289" s="133" t="s">
        <v>572</v>
      </c>
      <c r="B1289" s="133" t="s">
        <v>571</v>
      </c>
      <c r="C1289" s="132" t="s">
        <v>232</v>
      </c>
      <c r="D1289" s="134">
        <v>0.98</v>
      </c>
    </row>
    <row r="1290" spans="1:4" ht="28.5" x14ac:dyDescent="0.2">
      <c r="A1290" s="133" t="s">
        <v>570</v>
      </c>
      <c r="B1290" s="133" t="s">
        <v>569</v>
      </c>
      <c r="C1290" s="132" t="s">
        <v>232</v>
      </c>
      <c r="D1290" s="134">
        <v>19.13</v>
      </c>
    </row>
    <row r="1291" spans="1:4" ht="15" x14ac:dyDescent="0.2">
      <c r="A1291" s="135" t="s">
        <v>568</v>
      </c>
      <c r="B1291" s="135" t="s">
        <v>567</v>
      </c>
      <c r="C1291" s="132"/>
      <c r="D1291" s="134"/>
    </row>
    <row r="1292" spans="1:4" ht="57" x14ac:dyDescent="0.2">
      <c r="A1292" s="133" t="s">
        <v>566</v>
      </c>
      <c r="B1292" s="133" t="s">
        <v>565</v>
      </c>
      <c r="C1292" s="132" t="s">
        <v>39</v>
      </c>
      <c r="D1292" s="134">
        <v>165.36</v>
      </c>
    </row>
    <row r="1293" spans="1:4" ht="99.75" x14ac:dyDescent="0.2">
      <c r="A1293" s="133" t="s">
        <v>564</v>
      </c>
      <c r="B1293" s="133" t="s">
        <v>563</v>
      </c>
      <c r="C1293" s="132" t="s">
        <v>39</v>
      </c>
      <c r="D1293" s="134">
        <v>456.17</v>
      </c>
    </row>
    <row r="1294" spans="1:4" ht="71.25" x14ac:dyDescent="0.2">
      <c r="A1294" s="133" t="s">
        <v>562</v>
      </c>
      <c r="B1294" s="133" t="s">
        <v>561</v>
      </c>
      <c r="C1294" s="132" t="s">
        <v>39</v>
      </c>
      <c r="D1294" s="131">
        <v>1832.09</v>
      </c>
    </row>
    <row r="1295" spans="1:4" ht="42.75" x14ac:dyDescent="0.2">
      <c r="A1295" s="133" t="s">
        <v>560</v>
      </c>
      <c r="B1295" s="133" t="s">
        <v>559</v>
      </c>
      <c r="C1295" s="132" t="s">
        <v>39</v>
      </c>
      <c r="D1295" s="134">
        <v>376.68</v>
      </c>
    </row>
    <row r="1296" spans="1:4" ht="71.25" x14ac:dyDescent="0.2">
      <c r="A1296" s="133" t="s">
        <v>558</v>
      </c>
      <c r="B1296" s="133" t="s">
        <v>557</v>
      </c>
      <c r="C1296" s="132" t="s">
        <v>12</v>
      </c>
      <c r="D1296" s="134">
        <v>161.18</v>
      </c>
    </row>
    <row r="1297" spans="1:4" ht="42.75" x14ac:dyDescent="0.2">
      <c r="A1297" s="133" t="s">
        <v>556</v>
      </c>
      <c r="B1297" s="133" t="s">
        <v>555</v>
      </c>
      <c r="C1297" s="132" t="s">
        <v>39</v>
      </c>
      <c r="D1297" s="131">
        <v>2606.1</v>
      </c>
    </row>
    <row r="1298" spans="1:4" ht="57" x14ac:dyDescent="0.2">
      <c r="A1298" s="133" t="s">
        <v>554</v>
      </c>
      <c r="B1298" s="133" t="s">
        <v>553</v>
      </c>
      <c r="C1298" s="132" t="s">
        <v>12</v>
      </c>
      <c r="D1298" s="134">
        <v>262.64999999999998</v>
      </c>
    </row>
    <row r="1299" spans="1:4" ht="57" x14ac:dyDescent="0.2">
      <c r="A1299" s="133" t="s">
        <v>552</v>
      </c>
      <c r="B1299" s="133" t="s">
        <v>551</v>
      </c>
      <c r="C1299" s="132" t="s">
        <v>39</v>
      </c>
      <c r="D1299" s="134">
        <v>768.47</v>
      </c>
    </row>
    <row r="1300" spans="1:4" ht="30" x14ac:dyDescent="0.2">
      <c r="A1300" s="135" t="s">
        <v>550</v>
      </c>
      <c r="B1300" s="135" t="s">
        <v>549</v>
      </c>
      <c r="C1300" s="132"/>
      <c r="D1300" s="134"/>
    </row>
    <row r="1301" spans="1:4" ht="99.75" x14ac:dyDescent="0.2">
      <c r="A1301" s="133" t="s">
        <v>548</v>
      </c>
      <c r="B1301" s="133" t="s">
        <v>547</v>
      </c>
      <c r="C1301" s="132" t="s">
        <v>232</v>
      </c>
      <c r="D1301" s="134">
        <v>117.3</v>
      </c>
    </row>
    <row r="1302" spans="1:4" ht="57" x14ac:dyDescent="0.2">
      <c r="A1302" s="133" t="s">
        <v>546</v>
      </c>
      <c r="B1302" s="133" t="s">
        <v>545</v>
      </c>
      <c r="C1302" s="132" t="s">
        <v>12</v>
      </c>
      <c r="D1302" s="134">
        <v>30.04</v>
      </c>
    </row>
    <row r="1303" spans="1:4" ht="57" x14ac:dyDescent="0.2">
      <c r="A1303" s="133" t="s">
        <v>544</v>
      </c>
      <c r="B1303" s="133" t="s">
        <v>543</v>
      </c>
      <c r="C1303" s="132" t="s">
        <v>232</v>
      </c>
      <c r="D1303" s="134">
        <v>32.75</v>
      </c>
    </row>
    <row r="1304" spans="1:4" ht="42.75" x14ac:dyDescent="0.2">
      <c r="A1304" s="133" t="s">
        <v>542</v>
      </c>
      <c r="B1304" s="133" t="s">
        <v>541</v>
      </c>
      <c r="C1304" s="132" t="s">
        <v>39</v>
      </c>
      <c r="D1304" s="134">
        <v>178.33</v>
      </c>
    </row>
    <row r="1305" spans="1:4" ht="57" x14ac:dyDescent="0.2">
      <c r="A1305" s="133" t="s">
        <v>540</v>
      </c>
      <c r="B1305" s="133" t="s">
        <v>539</v>
      </c>
      <c r="C1305" s="132" t="s">
        <v>39</v>
      </c>
      <c r="D1305" s="131">
        <v>3652.94</v>
      </c>
    </row>
    <row r="1306" spans="1:4" ht="42.75" x14ac:dyDescent="0.2">
      <c r="A1306" s="133" t="s">
        <v>538</v>
      </c>
      <c r="B1306" s="133" t="s">
        <v>537</v>
      </c>
      <c r="C1306" s="132" t="s">
        <v>39</v>
      </c>
      <c r="D1306" s="131">
        <v>1830.45</v>
      </c>
    </row>
    <row r="1307" spans="1:4" ht="71.25" x14ac:dyDescent="0.2">
      <c r="A1307" s="133" t="s">
        <v>536</v>
      </c>
      <c r="B1307" s="133" t="s">
        <v>535</v>
      </c>
      <c r="C1307" s="132" t="s">
        <v>39</v>
      </c>
      <c r="D1307" s="131">
        <v>1768.42</v>
      </c>
    </row>
    <row r="1308" spans="1:4" ht="28.5" x14ac:dyDescent="0.2">
      <c r="A1308" s="133" t="s">
        <v>534</v>
      </c>
      <c r="B1308" s="133" t="s">
        <v>533</v>
      </c>
      <c r="C1308" s="132" t="s">
        <v>39</v>
      </c>
      <c r="D1308" s="134">
        <v>948.77</v>
      </c>
    </row>
    <row r="1309" spans="1:4" ht="85.5" x14ac:dyDescent="0.2">
      <c r="A1309" s="133" t="s">
        <v>532</v>
      </c>
      <c r="B1309" s="133" t="s">
        <v>531</v>
      </c>
      <c r="C1309" s="132" t="s">
        <v>232</v>
      </c>
      <c r="D1309" s="134">
        <v>335.31</v>
      </c>
    </row>
    <row r="1310" spans="1:4" x14ac:dyDescent="0.2">
      <c r="A1310" s="133" t="s">
        <v>530</v>
      </c>
      <c r="B1310" s="133" t="s">
        <v>529</v>
      </c>
      <c r="C1310" s="132" t="s">
        <v>39</v>
      </c>
      <c r="D1310" s="134">
        <v>225.78</v>
      </c>
    </row>
    <row r="1311" spans="1:4" ht="57" x14ac:dyDescent="0.2">
      <c r="A1311" s="133" t="s">
        <v>528</v>
      </c>
      <c r="B1311" s="133" t="s">
        <v>527</v>
      </c>
      <c r="C1311" s="132" t="s">
        <v>232</v>
      </c>
      <c r="D1311" s="134">
        <v>13.07</v>
      </c>
    </row>
    <row r="1312" spans="1:4" ht="85.5" x14ac:dyDescent="0.2">
      <c r="A1312" s="133" t="s">
        <v>526</v>
      </c>
      <c r="B1312" s="133" t="s">
        <v>525</v>
      </c>
      <c r="C1312" s="132" t="s">
        <v>232</v>
      </c>
      <c r="D1312" s="134">
        <v>163.15</v>
      </c>
    </row>
    <row r="1313" spans="1:4" ht="85.5" x14ac:dyDescent="0.2">
      <c r="A1313" s="133" t="s">
        <v>524</v>
      </c>
      <c r="B1313" s="133" t="s">
        <v>523</v>
      </c>
      <c r="C1313" s="132" t="s">
        <v>232</v>
      </c>
      <c r="D1313" s="134">
        <v>139.6</v>
      </c>
    </row>
    <row r="1314" spans="1:4" ht="42.75" x14ac:dyDescent="0.2">
      <c r="A1314" s="133" t="s">
        <v>522</v>
      </c>
      <c r="B1314" s="133" t="s">
        <v>521</v>
      </c>
      <c r="C1314" s="132" t="s">
        <v>12</v>
      </c>
      <c r="D1314" s="134">
        <v>5.0199999999999996</v>
      </c>
    </row>
    <row r="1315" spans="1:4" ht="99.75" x14ac:dyDescent="0.2">
      <c r="A1315" s="133" t="s">
        <v>520</v>
      </c>
      <c r="B1315" s="133" t="s">
        <v>519</v>
      </c>
      <c r="C1315" s="132" t="s">
        <v>232</v>
      </c>
      <c r="D1315" s="134">
        <v>70.040000000000006</v>
      </c>
    </row>
    <row r="1316" spans="1:4" ht="42.75" x14ac:dyDescent="0.2">
      <c r="A1316" s="133" t="s">
        <v>518</v>
      </c>
      <c r="B1316" s="133" t="s">
        <v>517</v>
      </c>
      <c r="C1316" s="132" t="s">
        <v>232</v>
      </c>
      <c r="D1316" s="134">
        <v>15.76</v>
      </c>
    </row>
    <row r="1317" spans="1:4" ht="42.75" x14ac:dyDescent="0.2">
      <c r="A1317" s="133" t="s">
        <v>516</v>
      </c>
      <c r="B1317" s="133" t="s">
        <v>515</v>
      </c>
      <c r="C1317" s="132" t="s">
        <v>39</v>
      </c>
      <c r="D1317" s="134">
        <v>462.66</v>
      </c>
    </row>
    <row r="1318" spans="1:4" ht="57" x14ac:dyDescent="0.2">
      <c r="A1318" s="133" t="s">
        <v>514</v>
      </c>
      <c r="B1318" s="133" t="s">
        <v>513</v>
      </c>
      <c r="C1318" s="132" t="s">
        <v>12</v>
      </c>
      <c r="D1318" s="134">
        <v>48.05</v>
      </c>
    </row>
    <row r="1319" spans="1:4" ht="57" x14ac:dyDescent="0.2">
      <c r="A1319" s="133" t="s">
        <v>512</v>
      </c>
      <c r="B1319" s="133" t="s">
        <v>511</v>
      </c>
      <c r="C1319" s="132" t="s">
        <v>232</v>
      </c>
      <c r="D1319" s="134">
        <v>134.25</v>
      </c>
    </row>
    <row r="1320" spans="1:4" ht="85.5" x14ac:dyDescent="0.2">
      <c r="A1320" s="133" t="s">
        <v>510</v>
      </c>
      <c r="B1320" s="133" t="s">
        <v>509</v>
      </c>
      <c r="C1320" s="132" t="s">
        <v>232</v>
      </c>
      <c r="D1320" s="134">
        <v>251.91</v>
      </c>
    </row>
    <row r="1321" spans="1:4" ht="99.75" x14ac:dyDescent="0.2">
      <c r="A1321" s="133" t="s">
        <v>508</v>
      </c>
      <c r="B1321" s="133" t="s">
        <v>46</v>
      </c>
      <c r="C1321" s="132" t="s">
        <v>47</v>
      </c>
      <c r="D1321" s="134">
        <v>37.69</v>
      </c>
    </row>
    <row r="1322" spans="1:4" ht="30" x14ac:dyDescent="0.2">
      <c r="A1322" s="135" t="s">
        <v>507</v>
      </c>
      <c r="B1322" s="135" t="s">
        <v>506</v>
      </c>
      <c r="C1322" s="132"/>
      <c r="D1322" s="134"/>
    </row>
    <row r="1323" spans="1:4" ht="15" x14ac:dyDescent="0.2">
      <c r="A1323" s="135" t="s">
        <v>505</v>
      </c>
      <c r="B1323" s="135" t="s">
        <v>504</v>
      </c>
      <c r="C1323" s="132"/>
      <c r="D1323" s="134"/>
    </row>
    <row r="1324" spans="1:4" ht="28.5" x14ac:dyDescent="0.2">
      <c r="A1324" s="133" t="s">
        <v>503</v>
      </c>
      <c r="B1324" s="133" t="s">
        <v>502</v>
      </c>
      <c r="C1324" s="132" t="s">
        <v>232</v>
      </c>
      <c r="D1324" s="134">
        <v>111.98</v>
      </c>
    </row>
    <row r="1325" spans="1:4" ht="57" x14ac:dyDescent="0.2">
      <c r="A1325" s="133" t="s">
        <v>501</v>
      </c>
      <c r="B1325" s="133" t="s">
        <v>500</v>
      </c>
      <c r="C1325" s="132" t="s">
        <v>39</v>
      </c>
      <c r="D1325" s="134">
        <v>744.84</v>
      </c>
    </row>
    <row r="1326" spans="1:4" ht="99.75" x14ac:dyDescent="0.2">
      <c r="A1326" s="133" t="s">
        <v>499</v>
      </c>
      <c r="B1326" s="133" t="s">
        <v>498</v>
      </c>
      <c r="C1326" s="132" t="s">
        <v>39</v>
      </c>
      <c r="D1326" s="131">
        <v>3856.96</v>
      </c>
    </row>
    <row r="1327" spans="1:4" ht="15" x14ac:dyDescent="0.2">
      <c r="A1327" s="135" t="s">
        <v>497</v>
      </c>
      <c r="B1327" s="135" t="s">
        <v>496</v>
      </c>
      <c r="C1327" s="132"/>
      <c r="D1327" s="134"/>
    </row>
    <row r="1328" spans="1:4" ht="28.5" x14ac:dyDescent="0.2">
      <c r="A1328" s="133" t="s">
        <v>495</v>
      </c>
      <c r="B1328" s="133" t="s">
        <v>494</v>
      </c>
      <c r="C1328" s="132" t="s">
        <v>232</v>
      </c>
      <c r="D1328" s="134">
        <v>321.27999999999997</v>
      </c>
    </row>
    <row r="1329" spans="1:4" ht="15" x14ac:dyDescent="0.2">
      <c r="A1329" s="135" t="s">
        <v>493</v>
      </c>
      <c r="B1329" s="135" t="s">
        <v>492</v>
      </c>
      <c r="C1329" s="132"/>
      <c r="D1329" s="134"/>
    </row>
    <row r="1330" spans="1:4" ht="42.75" x14ac:dyDescent="0.2">
      <c r="A1330" s="133" t="s">
        <v>491</v>
      </c>
      <c r="B1330" s="133" t="s">
        <v>490</v>
      </c>
      <c r="C1330" s="132" t="s">
        <v>12</v>
      </c>
      <c r="D1330" s="134">
        <v>423.16</v>
      </c>
    </row>
    <row r="1331" spans="1:4" ht="57" x14ac:dyDescent="0.2">
      <c r="A1331" s="133" t="s">
        <v>489</v>
      </c>
      <c r="B1331" s="133" t="s">
        <v>488</v>
      </c>
      <c r="C1331" s="132" t="s">
        <v>12</v>
      </c>
      <c r="D1331" s="134">
        <v>326.61</v>
      </c>
    </row>
    <row r="1332" spans="1:4" ht="57" x14ac:dyDescent="0.2">
      <c r="A1332" s="133" t="s">
        <v>487</v>
      </c>
      <c r="B1332" s="133" t="s">
        <v>486</v>
      </c>
      <c r="C1332" s="132" t="s">
        <v>12</v>
      </c>
      <c r="D1332" s="134">
        <v>222.83</v>
      </c>
    </row>
    <row r="1333" spans="1:4" ht="71.25" x14ac:dyDescent="0.2">
      <c r="A1333" s="133" t="s">
        <v>485</v>
      </c>
      <c r="B1333" s="133" t="s">
        <v>484</v>
      </c>
      <c r="C1333" s="132" t="s">
        <v>39</v>
      </c>
      <c r="D1333" s="134">
        <v>652.03</v>
      </c>
    </row>
    <row r="1334" spans="1:4" ht="57" x14ac:dyDescent="0.2">
      <c r="A1334" s="133" t="s">
        <v>483</v>
      </c>
      <c r="B1334" s="133" t="s">
        <v>482</v>
      </c>
      <c r="C1334" s="132" t="s">
        <v>39</v>
      </c>
      <c r="D1334" s="134">
        <v>199.42</v>
      </c>
    </row>
    <row r="1335" spans="1:4" ht="42.75" x14ac:dyDescent="0.2">
      <c r="A1335" s="133" t="s">
        <v>481</v>
      </c>
      <c r="B1335" s="133" t="s">
        <v>480</v>
      </c>
      <c r="C1335" s="132" t="s">
        <v>12</v>
      </c>
      <c r="D1335" s="134">
        <v>160.5</v>
      </c>
    </row>
    <row r="1336" spans="1:4" ht="15" x14ac:dyDescent="0.2">
      <c r="A1336" s="135" t="s">
        <v>479</v>
      </c>
      <c r="B1336" s="135" t="s">
        <v>478</v>
      </c>
      <c r="C1336" s="132"/>
      <c r="D1336" s="134"/>
    </row>
    <row r="1337" spans="1:4" ht="60" x14ac:dyDescent="0.2">
      <c r="A1337" s="135" t="s">
        <v>477</v>
      </c>
      <c r="B1337" s="135" t="s">
        <v>476</v>
      </c>
      <c r="C1337" s="132"/>
      <c r="D1337" s="134"/>
    </row>
    <row r="1338" spans="1:4" ht="114" x14ac:dyDescent="0.2">
      <c r="A1338" s="133" t="s">
        <v>475</v>
      </c>
      <c r="B1338" s="133" t="s">
        <v>474</v>
      </c>
      <c r="C1338" s="132" t="s">
        <v>234</v>
      </c>
      <c r="D1338" s="131">
        <v>4197.7</v>
      </c>
    </row>
    <row r="1339" spans="1:4" ht="15" x14ac:dyDescent="0.2">
      <c r="A1339" s="135" t="s">
        <v>473</v>
      </c>
      <c r="B1339" s="135" t="s">
        <v>472</v>
      </c>
      <c r="C1339" s="132"/>
      <c r="D1339" s="134"/>
    </row>
    <row r="1340" spans="1:4" ht="30" x14ac:dyDescent="0.2">
      <c r="A1340" s="135" t="s">
        <v>471</v>
      </c>
      <c r="B1340" s="135" t="s">
        <v>470</v>
      </c>
      <c r="C1340" s="132"/>
      <c r="D1340" s="134"/>
    </row>
    <row r="1341" spans="1:4" ht="28.5" x14ac:dyDescent="0.2">
      <c r="A1341" s="133" t="s">
        <v>469</v>
      </c>
      <c r="B1341" s="133" t="s">
        <v>468</v>
      </c>
      <c r="C1341" s="132" t="s">
        <v>467</v>
      </c>
      <c r="D1341" s="131">
        <v>1155</v>
      </c>
    </row>
    <row r="1342" spans="1:4" ht="45" x14ac:dyDescent="0.2">
      <c r="A1342" s="135" t="s">
        <v>466</v>
      </c>
      <c r="B1342" s="135" t="s">
        <v>465</v>
      </c>
      <c r="C1342" s="132"/>
      <c r="D1342" s="134"/>
    </row>
    <row r="1343" spans="1:4" x14ac:dyDescent="0.2">
      <c r="A1343" s="133" t="s">
        <v>464</v>
      </c>
      <c r="B1343" s="133" t="s">
        <v>463</v>
      </c>
      <c r="C1343" s="132" t="s">
        <v>39</v>
      </c>
      <c r="D1343" s="134">
        <v>14.28</v>
      </c>
    </row>
    <row r="1344" spans="1:4" x14ac:dyDescent="0.2">
      <c r="A1344" s="133" t="s">
        <v>462</v>
      </c>
      <c r="B1344" s="133" t="s">
        <v>461</v>
      </c>
      <c r="C1344" s="132" t="s">
        <v>39</v>
      </c>
      <c r="D1344" s="134">
        <v>109.6</v>
      </c>
    </row>
    <row r="1345" spans="1:4" x14ac:dyDescent="0.2">
      <c r="A1345" s="133" t="s">
        <v>460</v>
      </c>
      <c r="B1345" s="133" t="s">
        <v>459</v>
      </c>
      <c r="C1345" s="132" t="s">
        <v>39</v>
      </c>
      <c r="D1345" s="134">
        <v>30.37</v>
      </c>
    </row>
    <row r="1346" spans="1:4" x14ac:dyDescent="0.2">
      <c r="A1346" s="133" t="s">
        <v>458</v>
      </c>
      <c r="B1346" s="133" t="s">
        <v>457</v>
      </c>
      <c r="C1346" s="132" t="s">
        <v>39</v>
      </c>
      <c r="D1346" s="134">
        <v>62.07</v>
      </c>
    </row>
    <row r="1347" spans="1:4" x14ac:dyDescent="0.2">
      <c r="A1347" s="133" t="s">
        <v>456</v>
      </c>
      <c r="B1347" s="133" t="s">
        <v>455</v>
      </c>
      <c r="C1347" s="132" t="s">
        <v>39</v>
      </c>
      <c r="D1347" s="134">
        <v>3.92</v>
      </c>
    </row>
    <row r="1348" spans="1:4" x14ac:dyDescent="0.2">
      <c r="A1348" s="133" t="s">
        <v>454</v>
      </c>
      <c r="B1348" s="133" t="s">
        <v>453</v>
      </c>
      <c r="C1348" s="132" t="s">
        <v>39</v>
      </c>
      <c r="D1348" s="134">
        <v>11.39</v>
      </c>
    </row>
    <row r="1349" spans="1:4" x14ac:dyDescent="0.2">
      <c r="A1349" s="133" t="s">
        <v>452</v>
      </c>
      <c r="B1349" s="133" t="s">
        <v>451</v>
      </c>
      <c r="C1349" s="132" t="s">
        <v>39</v>
      </c>
      <c r="D1349" s="134">
        <v>20.51</v>
      </c>
    </row>
    <row r="1350" spans="1:4" x14ac:dyDescent="0.2">
      <c r="A1350" s="133" t="s">
        <v>450</v>
      </c>
      <c r="B1350" s="133" t="s">
        <v>449</v>
      </c>
      <c r="C1350" s="132" t="s">
        <v>39</v>
      </c>
      <c r="D1350" s="134">
        <v>2.93</v>
      </c>
    </row>
    <row r="1351" spans="1:4" x14ac:dyDescent="0.2">
      <c r="A1351" s="133" t="s">
        <v>448</v>
      </c>
      <c r="B1351" s="133" t="s">
        <v>447</v>
      </c>
      <c r="C1351" s="132" t="s">
        <v>39</v>
      </c>
      <c r="D1351" s="134">
        <v>124.13</v>
      </c>
    </row>
    <row r="1352" spans="1:4" ht="30" x14ac:dyDescent="0.2">
      <c r="A1352" s="135" t="s">
        <v>446</v>
      </c>
      <c r="B1352" s="135" t="s">
        <v>445</v>
      </c>
      <c r="C1352" s="132"/>
      <c r="D1352" s="134"/>
    </row>
    <row r="1353" spans="1:4" x14ac:dyDescent="0.2">
      <c r="A1353" s="133" t="s">
        <v>444</v>
      </c>
      <c r="B1353" s="133" t="s">
        <v>443</v>
      </c>
      <c r="C1353" s="132" t="s">
        <v>39</v>
      </c>
      <c r="D1353" s="134">
        <v>88.62</v>
      </c>
    </row>
    <row r="1354" spans="1:4" x14ac:dyDescent="0.2">
      <c r="A1354" s="133" t="s">
        <v>442</v>
      </c>
      <c r="B1354" s="133" t="s">
        <v>441</v>
      </c>
      <c r="C1354" s="132" t="s">
        <v>39</v>
      </c>
      <c r="D1354" s="134">
        <v>40.72</v>
      </c>
    </row>
    <row r="1355" spans="1:4" x14ac:dyDescent="0.2">
      <c r="A1355" s="133" t="s">
        <v>440</v>
      </c>
      <c r="B1355" s="133" t="s">
        <v>439</v>
      </c>
      <c r="C1355" s="132" t="s">
        <v>39</v>
      </c>
      <c r="D1355" s="134">
        <v>49.09</v>
      </c>
    </row>
    <row r="1356" spans="1:4" x14ac:dyDescent="0.2">
      <c r="A1356" s="133" t="s">
        <v>438</v>
      </c>
      <c r="B1356" s="133" t="s">
        <v>437</v>
      </c>
      <c r="C1356" s="132" t="s">
        <v>39</v>
      </c>
      <c r="D1356" s="134">
        <v>64.63</v>
      </c>
    </row>
    <row r="1357" spans="1:4" x14ac:dyDescent="0.2">
      <c r="A1357" s="133" t="s">
        <v>436</v>
      </c>
      <c r="B1357" s="133" t="s">
        <v>435</v>
      </c>
      <c r="C1357" s="132" t="s">
        <v>39</v>
      </c>
      <c r="D1357" s="134">
        <v>30.28</v>
      </c>
    </row>
    <row r="1358" spans="1:4" x14ac:dyDescent="0.2">
      <c r="A1358" s="133" t="s">
        <v>434</v>
      </c>
      <c r="B1358" s="133" t="s">
        <v>433</v>
      </c>
      <c r="C1358" s="132" t="s">
        <v>39</v>
      </c>
      <c r="D1358" s="134">
        <v>24.08</v>
      </c>
    </row>
    <row r="1359" spans="1:4" x14ac:dyDescent="0.2">
      <c r="A1359" s="133" t="s">
        <v>432</v>
      </c>
      <c r="B1359" s="133" t="s">
        <v>431</v>
      </c>
      <c r="C1359" s="132" t="s">
        <v>39</v>
      </c>
      <c r="D1359" s="134">
        <v>29.78</v>
      </c>
    </row>
    <row r="1360" spans="1:4" x14ac:dyDescent="0.2">
      <c r="A1360" s="133" t="s">
        <v>430</v>
      </c>
      <c r="B1360" s="133" t="s">
        <v>429</v>
      </c>
      <c r="C1360" s="132" t="s">
        <v>39</v>
      </c>
      <c r="D1360" s="134">
        <v>130.77000000000001</v>
      </c>
    </row>
    <row r="1361" spans="1:4" x14ac:dyDescent="0.2">
      <c r="A1361" s="133" t="s">
        <v>428</v>
      </c>
      <c r="B1361" s="133" t="s">
        <v>427</v>
      </c>
      <c r="C1361" s="132" t="s">
        <v>39</v>
      </c>
      <c r="D1361" s="134">
        <v>44.77</v>
      </c>
    </row>
    <row r="1362" spans="1:4" x14ac:dyDescent="0.2">
      <c r="A1362" s="133" t="s">
        <v>426</v>
      </c>
      <c r="B1362" s="133" t="s">
        <v>425</v>
      </c>
      <c r="C1362" s="132" t="s">
        <v>39</v>
      </c>
      <c r="D1362" s="134">
        <v>48.95</v>
      </c>
    </row>
    <row r="1363" spans="1:4" x14ac:dyDescent="0.2">
      <c r="A1363" s="133" t="s">
        <v>424</v>
      </c>
      <c r="B1363" s="133" t="s">
        <v>423</v>
      </c>
      <c r="C1363" s="132" t="s">
        <v>39</v>
      </c>
      <c r="D1363" s="134">
        <v>46.9</v>
      </c>
    </row>
    <row r="1364" spans="1:4" x14ac:dyDescent="0.2">
      <c r="A1364" s="133" t="s">
        <v>422</v>
      </c>
      <c r="B1364" s="133" t="s">
        <v>421</v>
      </c>
      <c r="C1364" s="132" t="s">
        <v>39</v>
      </c>
      <c r="D1364" s="134">
        <v>460.71</v>
      </c>
    </row>
    <row r="1365" spans="1:4" x14ac:dyDescent="0.2">
      <c r="A1365" s="133" t="s">
        <v>420</v>
      </c>
      <c r="B1365" s="133" t="s">
        <v>419</v>
      </c>
      <c r="C1365" s="132" t="s">
        <v>39</v>
      </c>
      <c r="D1365" s="134">
        <v>654.73</v>
      </c>
    </row>
    <row r="1366" spans="1:4" x14ac:dyDescent="0.2">
      <c r="A1366" s="133" t="s">
        <v>418</v>
      </c>
      <c r="B1366" s="133" t="s">
        <v>417</v>
      </c>
      <c r="C1366" s="132" t="s">
        <v>39</v>
      </c>
      <c r="D1366" s="134">
        <v>276.82</v>
      </c>
    </row>
    <row r="1367" spans="1:4" ht="30" x14ac:dyDescent="0.2">
      <c r="A1367" s="135" t="s">
        <v>416</v>
      </c>
      <c r="B1367" s="135" t="s">
        <v>415</v>
      </c>
      <c r="C1367" s="132"/>
      <c r="D1367" s="134"/>
    </row>
    <row r="1368" spans="1:4" ht="28.5" x14ac:dyDescent="0.2">
      <c r="A1368" s="133" t="s">
        <v>414</v>
      </c>
      <c r="B1368" s="133" t="s">
        <v>413</v>
      </c>
      <c r="C1368" s="132" t="s">
        <v>234</v>
      </c>
      <c r="D1368" s="131">
        <v>5495.45</v>
      </c>
    </row>
    <row r="1369" spans="1:4" ht="28.5" x14ac:dyDescent="0.2">
      <c r="A1369" s="133" t="s">
        <v>412</v>
      </c>
      <c r="B1369" s="133" t="s">
        <v>411</v>
      </c>
      <c r="C1369" s="132" t="s">
        <v>234</v>
      </c>
      <c r="D1369" s="131">
        <v>20666.650000000001</v>
      </c>
    </row>
    <row r="1370" spans="1:4" ht="28.5" x14ac:dyDescent="0.2">
      <c r="A1370" s="133" t="s">
        <v>410</v>
      </c>
      <c r="B1370" s="133" t="s">
        <v>409</v>
      </c>
      <c r="C1370" s="132" t="s">
        <v>234</v>
      </c>
      <c r="D1370" s="131">
        <v>8603.65</v>
      </c>
    </row>
    <row r="1371" spans="1:4" ht="28.5" x14ac:dyDescent="0.2">
      <c r="A1371" s="133" t="s">
        <v>408</v>
      </c>
      <c r="B1371" s="133" t="s">
        <v>407</v>
      </c>
      <c r="C1371" s="132" t="s">
        <v>234</v>
      </c>
      <c r="D1371" s="131">
        <v>2633.28</v>
      </c>
    </row>
    <row r="1372" spans="1:4" ht="28.5" x14ac:dyDescent="0.2">
      <c r="A1372" s="133" t="s">
        <v>406</v>
      </c>
      <c r="B1372" s="133" t="s">
        <v>405</v>
      </c>
      <c r="C1372" s="132" t="s">
        <v>234</v>
      </c>
      <c r="D1372" s="131">
        <v>14761.89</v>
      </c>
    </row>
    <row r="1373" spans="1:4" ht="28.5" x14ac:dyDescent="0.2">
      <c r="A1373" s="133" t="s">
        <v>404</v>
      </c>
      <c r="B1373" s="133" t="s">
        <v>403</v>
      </c>
      <c r="C1373" s="132" t="s">
        <v>234</v>
      </c>
      <c r="D1373" s="131">
        <v>4391.29</v>
      </c>
    </row>
    <row r="1374" spans="1:4" ht="28.5" x14ac:dyDescent="0.2">
      <c r="A1374" s="133" t="s">
        <v>402</v>
      </c>
      <c r="B1374" s="133" t="s">
        <v>401</v>
      </c>
      <c r="C1374" s="132" t="s">
        <v>234</v>
      </c>
      <c r="D1374" s="131">
        <v>3976.76</v>
      </c>
    </row>
    <row r="1375" spans="1:4" ht="28.5" x14ac:dyDescent="0.2">
      <c r="A1375" s="133" t="s">
        <v>400</v>
      </c>
      <c r="B1375" s="133" t="s">
        <v>399</v>
      </c>
      <c r="C1375" s="132" t="s">
        <v>234</v>
      </c>
      <c r="D1375" s="131">
        <v>11779.69</v>
      </c>
    </row>
    <row r="1376" spans="1:4" ht="28.5" x14ac:dyDescent="0.2">
      <c r="A1376" s="133" t="s">
        <v>398</v>
      </c>
      <c r="B1376" s="133" t="s">
        <v>397</v>
      </c>
      <c r="C1376" s="132" t="s">
        <v>234</v>
      </c>
      <c r="D1376" s="131">
        <v>9781.6200000000008</v>
      </c>
    </row>
    <row r="1377" spans="1:4" ht="28.5" x14ac:dyDescent="0.2">
      <c r="A1377" s="133" t="s">
        <v>396</v>
      </c>
      <c r="B1377" s="133" t="s">
        <v>395</v>
      </c>
      <c r="C1377" s="132" t="s">
        <v>234</v>
      </c>
      <c r="D1377" s="131">
        <v>9781.6200000000008</v>
      </c>
    </row>
    <row r="1378" spans="1:4" ht="28.5" x14ac:dyDescent="0.2">
      <c r="A1378" s="133" t="s">
        <v>394</v>
      </c>
      <c r="B1378" s="133" t="s">
        <v>393</v>
      </c>
      <c r="C1378" s="132" t="s">
        <v>234</v>
      </c>
      <c r="D1378" s="131">
        <v>9990.3700000000008</v>
      </c>
    </row>
    <row r="1379" spans="1:4" ht="28.5" x14ac:dyDescent="0.2">
      <c r="A1379" s="133" t="s">
        <v>392</v>
      </c>
      <c r="B1379" s="133" t="s">
        <v>391</v>
      </c>
      <c r="C1379" s="132" t="s">
        <v>234</v>
      </c>
      <c r="D1379" s="131">
        <v>9155.35</v>
      </c>
    </row>
    <row r="1380" spans="1:4" ht="28.5" x14ac:dyDescent="0.2">
      <c r="A1380" s="133" t="s">
        <v>390</v>
      </c>
      <c r="B1380" s="133" t="s">
        <v>389</v>
      </c>
      <c r="C1380" s="132" t="s">
        <v>234</v>
      </c>
      <c r="D1380" s="131">
        <v>9785.34</v>
      </c>
    </row>
    <row r="1381" spans="1:4" ht="28.5" x14ac:dyDescent="0.2">
      <c r="A1381" s="133" t="s">
        <v>388</v>
      </c>
      <c r="B1381" s="133" t="s">
        <v>387</v>
      </c>
      <c r="C1381" s="132" t="s">
        <v>234</v>
      </c>
      <c r="D1381" s="131">
        <v>21173.62</v>
      </c>
    </row>
    <row r="1382" spans="1:4" x14ac:dyDescent="0.2">
      <c r="A1382" s="133" t="s">
        <v>386</v>
      </c>
      <c r="B1382" s="133" t="s">
        <v>385</v>
      </c>
      <c r="C1382" s="132" t="s">
        <v>234</v>
      </c>
      <c r="D1382" s="131">
        <v>5487.25</v>
      </c>
    </row>
    <row r="1383" spans="1:4" ht="28.5" x14ac:dyDescent="0.2">
      <c r="A1383" s="133" t="s">
        <v>384</v>
      </c>
      <c r="B1383" s="133" t="s">
        <v>383</v>
      </c>
      <c r="C1383" s="132" t="s">
        <v>234</v>
      </c>
      <c r="D1383" s="131">
        <v>11846.79</v>
      </c>
    </row>
    <row r="1384" spans="1:4" ht="28.5" x14ac:dyDescent="0.2">
      <c r="A1384" s="133" t="s">
        <v>382</v>
      </c>
      <c r="B1384" s="133" t="s">
        <v>381</v>
      </c>
      <c r="C1384" s="132" t="s">
        <v>234</v>
      </c>
      <c r="D1384" s="131">
        <v>17714.27</v>
      </c>
    </row>
    <row r="1385" spans="1:4" x14ac:dyDescent="0.2">
      <c r="A1385" s="133" t="s">
        <v>380</v>
      </c>
      <c r="B1385" s="133" t="s">
        <v>379</v>
      </c>
      <c r="C1385" s="132" t="s">
        <v>234</v>
      </c>
      <c r="D1385" s="131">
        <v>2450.77</v>
      </c>
    </row>
    <row r="1386" spans="1:4" ht="28.5" x14ac:dyDescent="0.2">
      <c r="A1386" s="133" t="s">
        <v>378</v>
      </c>
      <c r="B1386" s="133" t="s">
        <v>377</v>
      </c>
      <c r="C1386" s="132" t="s">
        <v>234</v>
      </c>
      <c r="D1386" s="131">
        <v>4409.62</v>
      </c>
    </row>
    <row r="1387" spans="1:4" x14ac:dyDescent="0.2">
      <c r="A1387" s="133" t="s">
        <v>376</v>
      </c>
      <c r="B1387" s="133" t="s">
        <v>375</v>
      </c>
      <c r="C1387" s="132" t="s">
        <v>234</v>
      </c>
      <c r="D1387" s="131">
        <v>1791.11</v>
      </c>
    </row>
    <row r="1388" spans="1:4" ht="28.5" x14ac:dyDescent="0.2">
      <c r="A1388" s="133" t="s">
        <v>374</v>
      </c>
      <c r="B1388" s="133" t="s">
        <v>373</v>
      </c>
      <c r="C1388" s="132" t="s">
        <v>234</v>
      </c>
      <c r="D1388" s="131">
        <v>3391.95</v>
      </c>
    </row>
    <row r="1389" spans="1:4" ht="30" x14ac:dyDescent="0.2">
      <c r="A1389" s="135" t="s">
        <v>372</v>
      </c>
      <c r="B1389" s="135" t="s">
        <v>371</v>
      </c>
      <c r="C1389" s="132"/>
      <c r="D1389" s="134"/>
    </row>
    <row r="1390" spans="1:4" ht="28.5" x14ac:dyDescent="0.2">
      <c r="A1390" s="133" t="s">
        <v>370</v>
      </c>
      <c r="B1390" s="133" t="s">
        <v>369</v>
      </c>
      <c r="C1390" s="132" t="s">
        <v>234</v>
      </c>
      <c r="D1390" s="131">
        <v>6364.12</v>
      </c>
    </row>
    <row r="1391" spans="1:4" ht="28.5" x14ac:dyDescent="0.2">
      <c r="A1391" s="133" t="s">
        <v>368</v>
      </c>
      <c r="B1391" s="133" t="s">
        <v>367</v>
      </c>
      <c r="C1391" s="132" t="s">
        <v>234</v>
      </c>
      <c r="D1391" s="131">
        <v>23933.45</v>
      </c>
    </row>
    <row r="1392" spans="1:4" ht="28.5" x14ac:dyDescent="0.2">
      <c r="A1392" s="133" t="s">
        <v>366</v>
      </c>
      <c r="B1392" s="133" t="s">
        <v>365</v>
      </c>
      <c r="C1392" s="132" t="s">
        <v>234</v>
      </c>
      <c r="D1392" s="131">
        <v>9963.64</v>
      </c>
    </row>
    <row r="1393" spans="1:4" ht="28.5" x14ac:dyDescent="0.2">
      <c r="A1393" s="133" t="s">
        <v>364</v>
      </c>
      <c r="B1393" s="133" t="s">
        <v>363</v>
      </c>
      <c r="C1393" s="132" t="s">
        <v>234</v>
      </c>
      <c r="D1393" s="131">
        <v>3049.53</v>
      </c>
    </row>
    <row r="1394" spans="1:4" ht="28.5" x14ac:dyDescent="0.2">
      <c r="A1394" s="133" t="s">
        <v>362</v>
      </c>
      <c r="B1394" s="133" t="s">
        <v>361</v>
      </c>
      <c r="C1394" s="132" t="s">
        <v>234</v>
      </c>
      <c r="D1394" s="131">
        <v>17095.32</v>
      </c>
    </row>
    <row r="1395" spans="1:4" ht="28.5" x14ac:dyDescent="0.2">
      <c r="A1395" s="133" t="s">
        <v>360</v>
      </c>
      <c r="B1395" s="133" t="s">
        <v>359</v>
      </c>
      <c r="C1395" s="132" t="s">
        <v>234</v>
      </c>
      <c r="D1395" s="131">
        <v>5085.43</v>
      </c>
    </row>
    <row r="1396" spans="1:4" ht="28.5" x14ac:dyDescent="0.2">
      <c r="A1396" s="133" t="s">
        <v>358</v>
      </c>
      <c r="B1396" s="133" t="s">
        <v>357</v>
      </c>
      <c r="C1396" s="132" t="s">
        <v>234</v>
      </c>
      <c r="D1396" s="131">
        <v>4605.38</v>
      </c>
    </row>
    <row r="1397" spans="1:4" ht="28.5" x14ac:dyDescent="0.2">
      <c r="A1397" s="133" t="s">
        <v>356</v>
      </c>
      <c r="B1397" s="133" t="s">
        <v>355</v>
      </c>
      <c r="C1397" s="132" t="s">
        <v>234</v>
      </c>
      <c r="D1397" s="131">
        <v>13641.72</v>
      </c>
    </row>
    <row r="1398" spans="1:4" ht="28.5" x14ac:dyDescent="0.2">
      <c r="A1398" s="133" t="s">
        <v>354</v>
      </c>
      <c r="B1398" s="133" t="s">
        <v>353</v>
      </c>
      <c r="C1398" s="132" t="s">
        <v>234</v>
      </c>
      <c r="D1398" s="131">
        <v>11327.81</v>
      </c>
    </row>
    <row r="1399" spans="1:4" ht="28.5" x14ac:dyDescent="0.2">
      <c r="A1399" s="133" t="s">
        <v>352</v>
      </c>
      <c r="B1399" s="133" t="s">
        <v>351</v>
      </c>
      <c r="C1399" s="132" t="s">
        <v>234</v>
      </c>
      <c r="D1399" s="131">
        <v>11327.81</v>
      </c>
    </row>
    <row r="1400" spans="1:4" ht="28.5" x14ac:dyDescent="0.2">
      <c r="A1400" s="133" t="s">
        <v>350</v>
      </c>
      <c r="B1400" s="133" t="s">
        <v>349</v>
      </c>
      <c r="C1400" s="132" t="s">
        <v>234</v>
      </c>
      <c r="D1400" s="131">
        <v>11569.56</v>
      </c>
    </row>
    <row r="1401" spans="1:4" ht="28.5" x14ac:dyDescent="0.2">
      <c r="A1401" s="133" t="s">
        <v>348</v>
      </c>
      <c r="B1401" s="133" t="s">
        <v>347</v>
      </c>
      <c r="C1401" s="132" t="s">
        <v>234</v>
      </c>
      <c r="D1401" s="131">
        <v>10602.55</v>
      </c>
    </row>
    <row r="1402" spans="1:4" ht="28.5" x14ac:dyDescent="0.2">
      <c r="A1402" s="133" t="s">
        <v>346</v>
      </c>
      <c r="B1402" s="133" t="s">
        <v>345</v>
      </c>
      <c r="C1402" s="132" t="s">
        <v>234</v>
      </c>
      <c r="D1402" s="131">
        <v>11332.13</v>
      </c>
    </row>
    <row r="1403" spans="1:4" ht="28.5" x14ac:dyDescent="0.2">
      <c r="A1403" s="133" t="s">
        <v>344</v>
      </c>
      <c r="B1403" s="133" t="s">
        <v>343</v>
      </c>
      <c r="C1403" s="132" t="s">
        <v>234</v>
      </c>
      <c r="D1403" s="131">
        <v>24520.560000000001</v>
      </c>
    </row>
    <row r="1404" spans="1:4" x14ac:dyDescent="0.2">
      <c r="A1404" s="133" t="s">
        <v>342</v>
      </c>
      <c r="B1404" s="133" t="s">
        <v>341</v>
      </c>
      <c r="C1404" s="132" t="s">
        <v>234</v>
      </c>
      <c r="D1404" s="131">
        <v>6354.62</v>
      </c>
    </row>
    <row r="1405" spans="1:4" ht="28.5" x14ac:dyDescent="0.2">
      <c r="A1405" s="133" t="s">
        <v>340</v>
      </c>
      <c r="B1405" s="133" t="s">
        <v>339</v>
      </c>
      <c r="C1405" s="132" t="s">
        <v>234</v>
      </c>
      <c r="D1405" s="131">
        <v>13719.43</v>
      </c>
    </row>
    <row r="1406" spans="1:4" ht="28.5" x14ac:dyDescent="0.2">
      <c r="A1406" s="133" t="s">
        <v>338</v>
      </c>
      <c r="B1406" s="133" t="s">
        <v>337</v>
      </c>
      <c r="C1406" s="132" t="s">
        <v>234</v>
      </c>
      <c r="D1406" s="131">
        <v>20514.38</v>
      </c>
    </row>
    <row r="1407" spans="1:4" x14ac:dyDescent="0.2">
      <c r="A1407" s="133" t="s">
        <v>336</v>
      </c>
      <c r="B1407" s="133" t="s">
        <v>335</v>
      </c>
      <c r="C1407" s="132" t="s">
        <v>234</v>
      </c>
      <c r="D1407" s="131">
        <v>2838.17</v>
      </c>
    </row>
    <row r="1408" spans="1:4" ht="28.5" x14ac:dyDescent="0.2">
      <c r="A1408" s="133" t="s">
        <v>334</v>
      </c>
      <c r="B1408" s="133" t="s">
        <v>333</v>
      </c>
      <c r="C1408" s="132" t="s">
        <v>234</v>
      </c>
      <c r="D1408" s="131">
        <v>5106.6499999999996</v>
      </c>
    </row>
    <row r="1409" spans="1:4" x14ac:dyDescent="0.2">
      <c r="A1409" s="133" t="s">
        <v>332</v>
      </c>
      <c r="B1409" s="133" t="s">
        <v>331</v>
      </c>
      <c r="C1409" s="132" t="s">
        <v>234</v>
      </c>
      <c r="D1409" s="131">
        <v>2074.23</v>
      </c>
    </row>
    <row r="1410" spans="1:4" ht="28.5" x14ac:dyDescent="0.2">
      <c r="A1410" s="133" t="s">
        <v>330</v>
      </c>
      <c r="B1410" s="133" t="s">
        <v>329</v>
      </c>
      <c r="C1410" s="132" t="s">
        <v>234</v>
      </c>
      <c r="D1410" s="131">
        <v>2074.23</v>
      </c>
    </row>
    <row r="1411" spans="1:4" ht="28.5" x14ac:dyDescent="0.2">
      <c r="A1411" s="133" t="s">
        <v>328</v>
      </c>
      <c r="B1411" s="133" t="s">
        <v>327</v>
      </c>
      <c r="C1411" s="132" t="s">
        <v>234</v>
      </c>
      <c r="D1411" s="131">
        <v>3928.12</v>
      </c>
    </row>
    <row r="1412" spans="1:4" ht="30" x14ac:dyDescent="0.2">
      <c r="A1412" s="135" t="s">
        <v>326</v>
      </c>
      <c r="B1412" s="135" t="s">
        <v>325</v>
      </c>
      <c r="C1412" s="132"/>
      <c r="D1412" s="134"/>
    </row>
    <row r="1413" spans="1:4" ht="28.5" x14ac:dyDescent="0.2">
      <c r="A1413" s="133" t="s">
        <v>324</v>
      </c>
      <c r="B1413" s="133" t="s">
        <v>323</v>
      </c>
      <c r="C1413" s="132" t="s">
        <v>234</v>
      </c>
      <c r="D1413" s="131">
        <v>5485.5</v>
      </c>
    </row>
    <row r="1414" spans="1:4" ht="28.5" x14ac:dyDescent="0.2">
      <c r="A1414" s="133" t="s">
        <v>322</v>
      </c>
      <c r="B1414" s="133" t="s">
        <v>321</v>
      </c>
      <c r="C1414" s="132" t="s">
        <v>234</v>
      </c>
      <c r="D1414" s="131">
        <v>20629.22</v>
      </c>
    </row>
    <row r="1415" spans="1:4" ht="28.5" x14ac:dyDescent="0.2">
      <c r="A1415" s="133" t="s">
        <v>320</v>
      </c>
      <c r="B1415" s="133" t="s">
        <v>319</v>
      </c>
      <c r="C1415" s="132" t="s">
        <v>234</v>
      </c>
      <c r="D1415" s="131">
        <v>8588.07</v>
      </c>
    </row>
    <row r="1416" spans="1:4" ht="28.5" x14ac:dyDescent="0.2">
      <c r="A1416" s="133" t="s">
        <v>318</v>
      </c>
      <c r="B1416" s="133" t="s">
        <v>317</v>
      </c>
      <c r="C1416" s="132" t="s">
        <v>234</v>
      </c>
      <c r="D1416" s="131">
        <v>2628.51</v>
      </c>
    </row>
    <row r="1417" spans="1:4" ht="28.5" x14ac:dyDescent="0.2">
      <c r="A1417" s="133" t="s">
        <v>316</v>
      </c>
      <c r="B1417" s="133" t="s">
        <v>315</v>
      </c>
      <c r="C1417" s="132" t="s">
        <v>234</v>
      </c>
      <c r="D1417" s="131">
        <v>14735.16</v>
      </c>
    </row>
    <row r="1418" spans="1:4" ht="28.5" x14ac:dyDescent="0.2">
      <c r="A1418" s="133" t="s">
        <v>314</v>
      </c>
      <c r="B1418" s="133" t="s">
        <v>313</v>
      </c>
      <c r="C1418" s="132" t="s">
        <v>234</v>
      </c>
      <c r="D1418" s="131">
        <v>4383.34</v>
      </c>
    </row>
    <row r="1419" spans="1:4" ht="28.5" x14ac:dyDescent="0.2">
      <c r="A1419" s="133" t="s">
        <v>312</v>
      </c>
      <c r="B1419" s="133" t="s">
        <v>311</v>
      </c>
      <c r="C1419" s="132" t="s">
        <v>234</v>
      </c>
      <c r="D1419" s="131">
        <v>3969.56</v>
      </c>
    </row>
    <row r="1420" spans="1:4" ht="28.5" x14ac:dyDescent="0.2">
      <c r="A1420" s="133" t="s">
        <v>310</v>
      </c>
      <c r="B1420" s="133" t="s">
        <v>309</v>
      </c>
      <c r="C1420" s="132" t="s">
        <v>234</v>
      </c>
      <c r="D1420" s="131">
        <v>11758.36</v>
      </c>
    </row>
    <row r="1421" spans="1:4" ht="28.5" x14ac:dyDescent="0.2">
      <c r="A1421" s="133" t="s">
        <v>308</v>
      </c>
      <c r="B1421" s="133" t="s">
        <v>307</v>
      </c>
      <c r="C1421" s="132" t="s">
        <v>234</v>
      </c>
      <c r="D1421" s="131">
        <v>9763.9</v>
      </c>
    </row>
    <row r="1422" spans="1:4" ht="28.5" x14ac:dyDescent="0.2">
      <c r="A1422" s="133" t="s">
        <v>306</v>
      </c>
      <c r="B1422" s="133" t="s">
        <v>305</v>
      </c>
      <c r="C1422" s="132" t="s">
        <v>234</v>
      </c>
      <c r="D1422" s="131">
        <v>9763.9</v>
      </c>
    </row>
    <row r="1423" spans="1:4" ht="28.5" x14ac:dyDescent="0.2">
      <c r="A1423" s="133" t="s">
        <v>304</v>
      </c>
      <c r="B1423" s="133" t="s">
        <v>303</v>
      </c>
      <c r="C1423" s="132" t="s">
        <v>234</v>
      </c>
      <c r="D1423" s="131">
        <v>9972.2800000000007</v>
      </c>
    </row>
    <row r="1424" spans="1:4" ht="28.5" x14ac:dyDescent="0.2">
      <c r="A1424" s="133" t="s">
        <v>302</v>
      </c>
      <c r="B1424" s="133" t="s">
        <v>301</v>
      </c>
      <c r="C1424" s="132" t="s">
        <v>234</v>
      </c>
      <c r="D1424" s="131">
        <v>9138.7800000000007</v>
      </c>
    </row>
    <row r="1425" spans="1:4" ht="28.5" x14ac:dyDescent="0.2">
      <c r="A1425" s="133" t="s">
        <v>300</v>
      </c>
      <c r="B1425" s="133" t="s">
        <v>299</v>
      </c>
      <c r="C1425" s="132" t="s">
        <v>234</v>
      </c>
      <c r="D1425" s="131">
        <v>9767.6299999999992</v>
      </c>
    </row>
    <row r="1426" spans="1:4" ht="28.5" x14ac:dyDescent="0.2">
      <c r="A1426" s="133" t="s">
        <v>298</v>
      </c>
      <c r="B1426" s="133" t="s">
        <v>297</v>
      </c>
      <c r="C1426" s="132" t="s">
        <v>234</v>
      </c>
      <c r="D1426" s="131">
        <v>21135.279999999999</v>
      </c>
    </row>
    <row r="1427" spans="1:4" x14ac:dyDescent="0.2">
      <c r="A1427" s="133" t="s">
        <v>296</v>
      </c>
      <c r="B1427" s="133" t="s">
        <v>295</v>
      </c>
      <c r="C1427" s="132" t="s">
        <v>234</v>
      </c>
      <c r="D1427" s="131">
        <v>5477.31</v>
      </c>
    </row>
    <row r="1428" spans="1:4" ht="28.5" x14ac:dyDescent="0.2">
      <c r="A1428" s="133" t="s">
        <v>294</v>
      </c>
      <c r="B1428" s="133" t="s">
        <v>293</v>
      </c>
      <c r="C1428" s="132" t="s">
        <v>234</v>
      </c>
      <c r="D1428" s="131">
        <v>11825.34</v>
      </c>
    </row>
    <row r="1429" spans="1:4" ht="28.5" x14ac:dyDescent="0.2">
      <c r="A1429" s="133" t="s">
        <v>292</v>
      </c>
      <c r="B1429" s="133" t="s">
        <v>291</v>
      </c>
      <c r="C1429" s="132" t="s">
        <v>234</v>
      </c>
      <c r="D1429" s="131">
        <v>17682.189999999999</v>
      </c>
    </row>
    <row r="1430" spans="1:4" x14ac:dyDescent="0.2">
      <c r="A1430" s="133" t="s">
        <v>290</v>
      </c>
      <c r="B1430" s="133" t="s">
        <v>289</v>
      </c>
      <c r="C1430" s="132" t="s">
        <v>234</v>
      </c>
      <c r="D1430" s="131">
        <v>2446.33</v>
      </c>
    </row>
    <row r="1431" spans="1:4" ht="28.5" x14ac:dyDescent="0.2">
      <c r="A1431" s="133" t="s">
        <v>288</v>
      </c>
      <c r="B1431" s="133" t="s">
        <v>287</v>
      </c>
      <c r="C1431" s="132" t="s">
        <v>234</v>
      </c>
      <c r="D1431" s="131">
        <v>4401.63</v>
      </c>
    </row>
    <row r="1432" spans="1:4" x14ac:dyDescent="0.2">
      <c r="A1432" s="133" t="s">
        <v>286</v>
      </c>
      <c r="B1432" s="133" t="s">
        <v>285</v>
      </c>
      <c r="C1432" s="132" t="s">
        <v>234</v>
      </c>
      <c r="D1432" s="131">
        <v>1787.87</v>
      </c>
    </row>
    <row r="1433" spans="1:4" ht="28.5" x14ac:dyDescent="0.2">
      <c r="A1433" s="133" t="s">
        <v>284</v>
      </c>
      <c r="B1433" s="133" t="s">
        <v>283</v>
      </c>
      <c r="C1433" s="132" t="s">
        <v>234</v>
      </c>
      <c r="D1433" s="131">
        <v>1787.87</v>
      </c>
    </row>
    <row r="1434" spans="1:4" ht="28.5" x14ac:dyDescent="0.2">
      <c r="A1434" s="133" t="s">
        <v>282</v>
      </c>
      <c r="B1434" s="133" t="s">
        <v>281</v>
      </c>
      <c r="C1434" s="132" t="s">
        <v>234</v>
      </c>
      <c r="D1434" s="131">
        <v>3385.81</v>
      </c>
    </row>
    <row r="1435" spans="1:4" ht="30" x14ac:dyDescent="0.2">
      <c r="A1435" s="135" t="s">
        <v>280</v>
      </c>
      <c r="B1435" s="135" t="s">
        <v>279</v>
      </c>
      <c r="C1435" s="132"/>
      <c r="D1435" s="134"/>
    </row>
    <row r="1436" spans="1:4" ht="28.5" x14ac:dyDescent="0.2">
      <c r="A1436" s="133" t="s">
        <v>278</v>
      </c>
      <c r="B1436" s="133" t="s">
        <v>277</v>
      </c>
      <c r="C1436" s="132" t="s">
        <v>234</v>
      </c>
      <c r="D1436" s="131">
        <v>6352.33</v>
      </c>
    </row>
    <row r="1437" spans="1:4" ht="28.5" x14ac:dyDescent="0.2">
      <c r="A1437" s="133" t="s">
        <v>276</v>
      </c>
      <c r="B1437" s="133" t="s">
        <v>275</v>
      </c>
      <c r="C1437" s="132" t="s">
        <v>234</v>
      </c>
      <c r="D1437" s="131">
        <v>23889.1</v>
      </c>
    </row>
    <row r="1438" spans="1:4" ht="28.5" x14ac:dyDescent="0.2">
      <c r="A1438" s="133" t="s">
        <v>274</v>
      </c>
      <c r="B1438" s="133" t="s">
        <v>273</v>
      </c>
      <c r="C1438" s="132" t="s">
        <v>234</v>
      </c>
      <c r="D1438" s="131">
        <v>9945.17</v>
      </c>
    </row>
    <row r="1439" spans="1:4" ht="28.5" x14ac:dyDescent="0.2">
      <c r="A1439" s="133" t="s">
        <v>272</v>
      </c>
      <c r="B1439" s="133" t="s">
        <v>271</v>
      </c>
      <c r="C1439" s="132" t="s">
        <v>234</v>
      </c>
      <c r="D1439" s="131">
        <v>3043.88</v>
      </c>
    </row>
    <row r="1440" spans="1:4" ht="28.5" x14ac:dyDescent="0.2">
      <c r="A1440" s="133" t="s">
        <v>270</v>
      </c>
      <c r="B1440" s="133" t="s">
        <v>269</v>
      </c>
      <c r="C1440" s="132" t="s">
        <v>234</v>
      </c>
      <c r="D1440" s="131">
        <v>17063.64</v>
      </c>
    </row>
    <row r="1441" spans="1:4" ht="28.5" x14ac:dyDescent="0.2">
      <c r="A1441" s="133" t="s">
        <v>268</v>
      </c>
      <c r="B1441" s="133" t="s">
        <v>267</v>
      </c>
      <c r="C1441" s="132" t="s">
        <v>234</v>
      </c>
      <c r="D1441" s="131">
        <v>5076</v>
      </c>
    </row>
    <row r="1442" spans="1:4" ht="28.5" x14ac:dyDescent="0.2">
      <c r="A1442" s="133" t="s">
        <v>266</v>
      </c>
      <c r="B1442" s="133" t="s">
        <v>265</v>
      </c>
      <c r="C1442" s="132" t="s">
        <v>234</v>
      </c>
      <c r="D1442" s="131">
        <v>4596.84</v>
      </c>
    </row>
    <row r="1443" spans="1:4" ht="28.5" x14ac:dyDescent="0.2">
      <c r="A1443" s="133" t="s">
        <v>264</v>
      </c>
      <c r="B1443" s="133" t="s">
        <v>263</v>
      </c>
      <c r="C1443" s="132" t="s">
        <v>234</v>
      </c>
      <c r="D1443" s="131">
        <v>13616.44</v>
      </c>
    </row>
    <row r="1444" spans="1:4" ht="28.5" x14ac:dyDescent="0.2">
      <c r="A1444" s="133" t="s">
        <v>262</v>
      </c>
      <c r="B1444" s="133" t="s">
        <v>261</v>
      </c>
      <c r="C1444" s="132" t="s">
        <v>234</v>
      </c>
      <c r="D1444" s="131">
        <v>11306.82</v>
      </c>
    </row>
    <row r="1445" spans="1:4" ht="28.5" x14ac:dyDescent="0.2">
      <c r="A1445" s="133" t="s">
        <v>260</v>
      </c>
      <c r="B1445" s="133" t="s">
        <v>259</v>
      </c>
      <c r="C1445" s="132" t="s">
        <v>234</v>
      </c>
      <c r="D1445" s="131">
        <v>11306.82</v>
      </c>
    </row>
    <row r="1446" spans="1:4" ht="28.5" x14ac:dyDescent="0.2">
      <c r="A1446" s="133" t="s">
        <v>258</v>
      </c>
      <c r="B1446" s="133" t="s">
        <v>257</v>
      </c>
      <c r="C1446" s="132" t="s">
        <v>234</v>
      </c>
      <c r="D1446" s="131">
        <v>11548.12</v>
      </c>
    </row>
    <row r="1447" spans="1:4" ht="28.5" x14ac:dyDescent="0.2">
      <c r="A1447" s="133" t="s">
        <v>256</v>
      </c>
      <c r="B1447" s="133" t="s">
        <v>255</v>
      </c>
      <c r="C1447" s="132" t="s">
        <v>234</v>
      </c>
      <c r="D1447" s="131">
        <v>10582.9</v>
      </c>
    </row>
    <row r="1448" spans="1:4" ht="28.5" x14ac:dyDescent="0.2">
      <c r="A1448" s="133" t="s">
        <v>254</v>
      </c>
      <c r="B1448" s="133" t="s">
        <v>253</v>
      </c>
      <c r="C1448" s="132" t="s">
        <v>234</v>
      </c>
      <c r="D1448" s="131">
        <v>11311.13</v>
      </c>
    </row>
    <row r="1449" spans="1:4" ht="28.5" x14ac:dyDescent="0.2">
      <c r="A1449" s="133" t="s">
        <v>252</v>
      </c>
      <c r="B1449" s="133" t="s">
        <v>251</v>
      </c>
      <c r="C1449" s="132" t="s">
        <v>234</v>
      </c>
      <c r="D1449" s="131">
        <v>24475.119999999999</v>
      </c>
    </row>
    <row r="1450" spans="1:4" x14ac:dyDescent="0.2">
      <c r="A1450" s="133" t="s">
        <v>250</v>
      </c>
      <c r="B1450" s="133" t="s">
        <v>249</v>
      </c>
      <c r="C1450" s="132" t="s">
        <v>234</v>
      </c>
      <c r="D1450" s="131">
        <v>6342.85</v>
      </c>
    </row>
    <row r="1451" spans="1:4" ht="28.5" x14ac:dyDescent="0.2">
      <c r="A1451" s="133" t="s">
        <v>248</v>
      </c>
      <c r="B1451" s="133" t="s">
        <v>247</v>
      </c>
      <c r="C1451" s="132" t="s">
        <v>234</v>
      </c>
      <c r="D1451" s="131">
        <v>13694</v>
      </c>
    </row>
    <row r="1452" spans="1:4" ht="28.5" x14ac:dyDescent="0.2">
      <c r="A1452" s="133" t="s">
        <v>246</v>
      </c>
      <c r="B1452" s="133" t="s">
        <v>245</v>
      </c>
      <c r="C1452" s="132" t="s">
        <v>234</v>
      </c>
      <c r="D1452" s="131">
        <v>20476.37</v>
      </c>
    </row>
    <row r="1453" spans="1:4" x14ac:dyDescent="0.2">
      <c r="A1453" s="133" t="s">
        <v>244</v>
      </c>
      <c r="B1453" s="133" t="s">
        <v>243</v>
      </c>
      <c r="C1453" s="132" t="s">
        <v>234</v>
      </c>
      <c r="D1453" s="131">
        <v>2832.91</v>
      </c>
    </row>
    <row r="1454" spans="1:4" ht="28.5" x14ac:dyDescent="0.2">
      <c r="A1454" s="133" t="s">
        <v>242</v>
      </c>
      <c r="B1454" s="133" t="s">
        <v>241</v>
      </c>
      <c r="C1454" s="132" t="s">
        <v>234</v>
      </c>
      <c r="D1454" s="131">
        <v>5097.1899999999996</v>
      </c>
    </row>
    <row r="1455" spans="1:4" x14ac:dyDescent="0.2">
      <c r="A1455" s="133" t="s">
        <v>240</v>
      </c>
      <c r="B1455" s="133" t="s">
        <v>239</v>
      </c>
      <c r="C1455" s="132" t="s">
        <v>234</v>
      </c>
      <c r="D1455" s="131">
        <v>2070.39</v>
      </c>
    </row>
    <row r="1456" spans="1:4" ht="28.5" x14ac:dyDescent="0.2">
      <c r="A1456" s="133" t="s">
        <v>238</v>
      </c>
      <c r="B1456" s="133" t="s">
        <v>237</v>
      </c>
      <c r="C1456" s="132" t="s">
        <v>234</v>
      </c>
      <c r="D1456" s="131">
        <v>2070.39</v>
      </c>
    </row>
    <row r="1457" spans="1:4" ht="28.5" x14ac:dyDescent="0.2">
      <c r="A1457" s="133" t="s">
        <v>236</v>
      </c>
      <c r="B1457" s="133" t="s">
        <v>235</v>
      </c>
      <c r="C1457" s="132" t="s">
        <v>234</v>
      </c>
      <c r="D1457" s="131">
        <v>3920.85</v>
      </c>
    </row>
  </sheetData>
  <mergeCells count="11">
    <mergeCell ref="A11:D11"/>
    <mergeCell ref="A1:D1"/>
    <mergeCell ref="A2:D2"/>
    <mergeCell ref="A3:D3"/>
    <mergeCell ref="A4:D4"/>
    <mergeCell ref="A5:D5"/>
    <mergeCell ref="A6:C6"/>
    <mergeCell ref="A7:C7"/>
    <mergeCell ref="A8:D8"/>
    <mergeCell ref="A9:C9"/>
    <mergeCell ref="A10:D10"/>
  </mergeCells>
  <pageMargins left="0.78740157499999996" right="0.78740157499999996" top="0.984251969" bottom="0.984251969" header="0.4921259845" footer="0.492125984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N88"/>
  <sheetViews>
    <sheetView showOutlineSymbols="0" showWhiteSpace="0" topLeftCell="B1" zoomScale="85" zoomScaleNormal="85" workbookViewId="0">
      <selection activeCell="D13" sqref="D13"/>
    </sheetView>
  </sheetViews>
  <sheetFormatPr defaultColWidth="9" defaultRowHeight="15" x14ac:dyDescent="0.2"/>
  <cols>
    <col min="1" max="2" width="10" style="2" customWidth="1"/>
    <col min="3" max="3" width="13.25" style="2" bestFit="1" customWidth="1"/>
    <col min="4" max="4" width="75.875" style="1" bestFit="1" customWidth="1"/>
    <col min="5" max="5" width="8" style="1" bestFit="1" customWidth="1"/>
    <col min="6" max="6" width="8.5" style="4" bestFit="1" customWidth="1"/>
    <col min="7" max="9" width="13.125" style="3" bestFit="1" customWidth="1"/>
    <col min="10" max="10" width="18.5" style="1" customWidth="1"/>
    <col min="11" max="11" width="18.5" style="40" customWidth="1"/>
    <col min="12" max="12" width="10.375" style="1" bestFit="1" customWidth="1"/>
    <col min="13" max="13" width="11.25" style="1" bestFit="1" customWidth="1"/>
    <col min="14" max="14" width="10.375" style="1" bestFit="1" customWidth="1"/>
    <col min="15" max="16384" width="9" style="1"/>
  </cols>
  <sheetData>
    <row r="1" spans="1:11" ht="21.75" customHeight="1" x14ac:dyDescent="0.2">
      <c r="A1" s="253" t="s">
        <v>70</v>
      </c>
      <c r="B1" s="253"/>
      <c r="C1" s="253"/>
      <c r="D1" s="253"/>
      <c r="E1" s="253"/>
      <c r="F1" s="253"/>
      <c r="G1" s="253"/>
      <c r="H1" s="253"/>
      <c r="I1" s="253"/>
      <c r="J1" s="277" t="s">
        <v>72</v>
      </c>
      <c r="K1" s="275" t="s">
        <v>73</v>
      </c>
    </row>
    <row r="2" spans="1:11" ht="21.75" customHeight="1" x14ac:dyDescent="0.2">
      <c r="A2" s="254"/>
      <c r="B2" s="254"/>
      <c r="C2" s="255" t="s">
        <v>121</v>
      </c>
      <c r="D2" s="256"/>
      <c r="E2" s="257"/>
      <c r="F2" s="270" t="s">
        <v>79</v>
      </c>
      <c r="G2" s="271"/>
      <c r="H2" s="271"/>
      <c r="I2" s="272"/>
      <c r="J2" s="277"/>
      <c r="K2" s="276"/>
    </row>
    <row r="3" spans="1:11" ht="21.75" customHeight="1" x14ac:dyDescent="0.2">
      <c r="A3" s="254"/>
      <c r="B3" s="254"/>
      <c r="C3" s="278" t="s">
        <v>71</v>
      </c>
      <c r="D3" s="281" t="s">
        <v>137</v>
      </c>
      <c r="E3" s="282"/>
      <c r="F3" s="261" t="s">
        <v>139</v>
      </c>
      <c r="G3" s="262"/>
      <c r="H3" s="262"/>
      <c r="I3" s="263"/>
      <c r="J3" s="141" t="s">
        <v>74</v>
      </c>
      <c r="K3" s="141" t="s">
        <v>75</v>
      </c>
    </row>
    <row r="4" spans="1:11" ht="21.75" customHeight="1" x14ac:dyDescent="0.2">
      <c r="A4" s="254"/>
      <c r="B4" s="254"/>
      <c r="C4" s="279"/>
      <c r="D4" s="283"/>
      <c r="E4" s="284"/>
      <c r="F4" s="264"/>
      <c r="G4" s="265"/>
      <c r="H4" s="265"/>
      <c r="I4" s="266"/>
      <c r="J4" s="287" t="s">
        <v>93</v>
      </c>
      <c r="K4" s="288" t="s">
        <v>94</v>
      </c>
    </row>
    <row r="5" spans="1:11" ht="21.75" customHeight="1" x14ac:dyDescent="0.2">
      <c r="A5" s="254"/>
      <c r="B5" s="254"/>
      <c r="C5" s="280"/>
      <c r="D5" s="285"/>
      <c r="E5" s="286"/>
      <c r="F5" s="267" t="s">
        <v>92</v>
      </c>
      <c r="G5" s="268"/>
      <c r="H5" s="268"/>
      <c r="I5" s="269"/>
      <c r="J5" s="287"/>
      <c r="K5" s="289"/>
    </row>
    <row r="6" spans="1:11" ht="25.5" x14ac:dyDescent="0.2">
      <c r="A6" s="254"/>
      <c r="B6" s="254"/>
      <c r="C6" s="84" t="s">
        <v>81</v>
      </c>
      <c r="D6" s="273" t="s">
        <v>3097</v>
      </c>
      <c r="E6" s="274"/>
      <c r="F6" s="16" t="s">
        <v>84</v>
      </c>
      <c r="G6" s="17">
        <v>1.5727</v>
      </c>
      <c r="H6" s="126" t="s">
        <v>83</v>
      </c>
      <c r="I6" s="15">
        <v>0.29980000000000001</v>
      </c>
      <c r="J6" s="126" t="s">
        <v>95</v>
      </c>
      <c r="K6" s="41" t="s">
        <v>99</v>
      </c>
    </row>
    <row r="7" spans="1:11" ht="21.75" customHeight="1" x14ac:dyDescent="0.2">
      <c r="A7" s="254"/>
      <c r="B7" s="254"/>
      <c r="C7" s="84" t="s">
        <v>82</v>
      </c>
      <c r="D7" s="85" t="s">
        <v>138</v>
      </c>
      <c r="E7" s="86"/>
      <c r="F7" s="258" t="s">
        <v>80</v>
      </c>
      <c r="G7" s="259"/>
      <c r="H7" s="260"/>
      <c r="I7" s="14">
        <f>I74</f>
        <v>1158269.6455999999</v>
      </c>
      <c r="J7" s="46">
        <v>0.38</v>
      </c>
      <c r="K7" s="39">
        <f>K74</f>
        <v>756515.52211999986</v>
      </c>
    </row>
    <row r="8" spans="1:11" x14ac:dyDescent="0.2">
      <c r="A8" s="250" t="s">
        <v>0</v>
      </c>
      <c r="B8" s="250" t="s">
        <v>1</v>
      </c>
      <c r="C8" s="250" t="s">
        <v>76</v>
      </c>
      <c r="D8" s="250" t="s">
        <v>2</v>
      </c>
      <c r="E8" s="250" t="s">
        <v>3</v>
      </c>
      <c r="F8" s="291" t="s">
        <v>4</v>
      </c>
      <c r="G8" s="290" t="s">
        <v>69</v>
      </c>
      <c r="H8" s="290"/>
      <c r="I8" s="251" t="s">
        <v>5</v>
      </c>
      <c r="J8" s="126" t="s">
        <v>97</v>
      </c>
      <c r="K8" s="251" t="s">
        <v>5</v>
      </c>
    </row>
    <row r="9" spans="1:11" x14ac:dyDescent="0.2">
      <c r="A9" s="250"/>
      <c r="B9" s="250"/>
      <c r="C9" s="250"/>
      <c r="D9" s="250"/>
      <c r="E9" s="250"/>
      <c r="F9" s="291"/>
      <c r="G9" s="142" t="s">
        <v>96</v>
      </c>
      <c r="H9" s="142" t="s">
        <v>77</v>
      </c>
      <c r="I9" s="252"/>
      <c r="J9" s="142" t="s">
        <v>98</v>
      </c>
      <c r="K9" s="252"/>
    </row>
    <row r="10" spans="1:11" x14ac:dyDescent="0.2">
      <c r="A10" s="143" t="s">
        <v>6</v>
      </c>
      <c r="B10" s="144" t="s">
        <v>7</v>
      </c>
      <c r="C10" s="144"/>
      <c r="D10" s="145" t="s">
        <v>3098</v>
      </c>
      <c r="E10" s="144"/>
      <c r="F10" s="10"/>
      <c r="G10" s="11" t="s">
        <v>8</v>
      </c>
      <c r="H10" s="11" t="s">
        <v>8</v>
      </c>
      <c r="I10" s="18" t="s">
        <v>8</v>
      </c>
      <c r="J10" s="11" t="s">
        <v>8</v>
      </c>
      <c r="K10" s="18" t="s">
        <v>8</v>
      </c>
    </row>
    <row r="11" spans="1:11" s="63" customFormat="1" x14ac:dyDescent="0.2">
      <c r="A11" s="88" t="s">
        <v>9</v>
      </c>
      <c r="B11" s="88" t="s">
        <v>14</v>
      </c>
      <c r="C11" s="88" t="s">
        <v>122</v>
      </c>
      <c r="D11" s="8" t="s">
        <v>15</v>
      </c>
      <c r="E11" s="88" t="s">
        <v>16</v>
      </c>
      <c r="F11" s="150">
        <v>8</v>
      </c>
      <c r="G11" s="9">
        <v>329.94</v>
      </c>
      <c r="H11" s="7">
        <f>ROUND(G11+(G11*$I$6),2)</f>
        <v>428.86</v>
      </c>
      <c r="I11" s="9">
        <f>H11*F11</f>
        <v>3430.88</v>
      </c>
      <c r="J11" s="62">
        <f>(H11)-(H11*$J$7)</f>
        <v>265.89319999999998</v>
      </c>
      <c r="K11" s="47">
        <f>J11*F11</f>
        <v>2127.1455999999998</v>
      </c>
    </row>
    <row r="12" spans="1:11" s="63" customFormat="1" ht="38.25" x14ac:dyDescent="0.2">
      <c r="A12" s="5" t="s">
        <v>13</v>
      </c>
      <c r="B12" s="5" t="s">
        <v>133</v>
      </c>
      <c r="C12" s="88" t="s">
        <v>122</v>
      </c>
      <c r="D12" s="6" t="s">
        <v>134</v>
      </c>
      <c r="E12" s="5" t="s">
        <v>16</v>
      </c>
      <c r="F12" s="150">
        <v>10.9</v>
      </c>
      <c r="G12" s="7">
        <v>611.98</v>
      </c>
      <c r="H12" s="7">
        <f t="shared" ref="H12:H15" si="0">ROUND(G12+(G12*$I$6),2)</f>
        <v>795.45</v>
      </c>
      <c r="I12" s="9">
        <f t="shared" ref="I12:I14" si="1">H12*F12</f>
        <v>8670.4050000000007</v>
      </c>
      <c r="J12" s="62">
        <f t="shared" ref="J12:J14" si="2">(H12)-(H12*$J$7)</f>
        <v>493.17900000000003</v>
      </c>
      <c r="K12" s="47">
        <f t="shared" ref="K12:K14" si="3">J12*F12</f>
        <v>5375.651100000001</v>
      </c>
    </row>
    <row r="13" spans="1:11" s="63" customFormat="1" ht="25.5" x14ac:dyDescent="0.2">
      <c r="A13" s="5" t="s">
        <v>17</v>
      </c>
      <c r="B13" s="5" t="s">
        <v>131</v>
      </c>
      <c r="C13" s="88" t="s">
        <v>122</v>
      </c>
      <c r="D13" s="6" t="s">
        <v>132</v>
      </c>
      <c r="E13" s="5" t="s">
        <v>16</v>
      </c>
      <c r="F13" s="150">
        <v>132</v>
      </c>
      <c r="G13" s="7">
        <v>22.59</v>
      </c>
      <c r="H13" s="7">
        <f t="shared" si="0"/>
        <v>29.36</v>
      </c>
      <c r="I13" s="9">
        <f>H13*F13</f>
        <v>3875.52</v>
      </c>
      <c r="J13" s="62">
        <f t="shared" si="2"/>
        <v>18.203199999999999</v>
      </c>
      <c r="K13" s="47">
        <f t="shared" si="3"/>
        <v>2402.8224</v>
      </c>
    </row>
    <row r="14" spans="1:11" s="63" customFormat="1" ht="38.25" x14ac:dyDescent="0.2">
      <c r="A14" s="87" t="s">
        <v>18</v>
      </c>
      <c r="B14" s="87" t="s">
        <v>10</v>
      </c>
      <c r="C14" s="89" t="s">
        <v>122</v>
      </c>
      <c r="D14" s="12" t="s">
        <v>11</v>
      </c>
      <c r="E14" s="87" t="s">
        <v>12</v>
      </c>
      <c r="F14" s="150">
        <v>112.54</v>
      </c>
      <c r="G14" s="13">
        <v>143.18</v>
      </c>
      <c r="H14" s="7">
        <f t="shared" si="0"/>
        <v>186.11</v>
      </c>
      <c r="I14" s="9">
        <f t="shared" si="1"/>
        <v>20944.819400000004</v>
      </c>
      <c r="J14" s="62">
        <f t="shared" si="2"/>
        <v>115.38820000000001</v>
      </c>
      <c r="K14" s="47">
        <f t="shared" si="3"/>
        <v>12985.788028000003</v>
      </c>
    </row>
    <row r="15" spans="1:11" s="63" customFormat="1" x14ac:dyDescent="0.2">
      <c r="A15" s="87" t="s">
        <v>123</v>
      </c>
      <c r="B15" s="87" t="s">
        <v>135</v>
      </c>
      <c r="C15" s="87" t="s">
        <v>19</v>
      </c>
      <c r="D15" s="12" t="s">
        <v>136</v>
      </c>
      <c r="E15" s="87" t="s">
        <v>16</v>
      </c>
      <c r="F15" s="150">
        <v>306.05</v>
      </c>
      <c r="G15" s="13">
        <v>1.73</v>
      </c>
      <c r="H15" s="7">
        <f t="shared" si="0"/>
        <v>2.25</v>
      </c>
      <c r="I15" s="9">
        <f>H15*F15</f>
        <v>688.61250000000007</v>
      </c>
      <c r="J15" s="62">
        <f>(H15)-(H15*$J$7)</f>
        <v>1.395</v>
      </c>
      <c r="K15" s="47">
        <f>J15*F15</f>
        <v>426.93975</v>
      </c>
    </row>
    <row r="16" spans="1:11" s="64" customFormat="1" x14ac:dyDescent="0.2">
      <c r="A16" s="42"/>
      <c r="B16" s="43"/>
      <c r="C16" s="43"/>
      <c r="D16" s="44"/>
      <c r="E16" s="43"/>
      <c r="F16" s="45"/>
      <c r="G16" s="127"/>
      <c r="H16" s="30" t="s">
        <v>85</v>
      </c>
      <c r="I16" s="128">
        <f>SUM(I11:I15)</f>
        <v>37610.236900000004</v>
      </c>
      <c r="J16" s="30"/>
      <c r="K16" s="128">
        <f>SUM(K11:K15)</f>
        <v>23318.346878000004</v>
      </c>
    </row>
    <row r="17" spans="1:14" s="63" customFormat="1" x14ac:dyDescent="0.2">
      <c r="A17" s="146" t="s">
        <v>20</v>
      </c>
      <c r="B17" s="147" t="s">
        <v>7</v>
      </c>
      <c r="C17" s="147"/>
      <c r="D17" s="148" t="s">
        <v>21</v>
      </c>
      <c r="E17" s="147"/>
      <c r="F17" s="32"/>
      <c r="G17" s="33" t="s">
        <v>8</v>
      </c>
      <c r="H17" s="33" t="s">
        <v>8</v>
      </c>
      <c r="I17" s="34" t="s">
        <v>8</v>
      </c>
      <c r="J17" s="11" t="s">
        <v>8</v>
      </c>
      <c r="K17" s="18" t="s">
        <v>8</v>
      </c>
    </row>
    <row r="18" spans="1:14" s="63" customFormat="1" x14ac:dyDescent="0.2">
      <c r="A18" s="88" t="s">
        <v>22</v>
      </c>
      <c r="B18" s="88" t="s">
        <v>140</v>
      </c>
      <c r="C18" s="88" t="s">
        <v>19</v>
      </c>
      <c r="D18" s="8" t="s">
        <v>141</v>
      </c>
      <c r="E18" s="88" t="s">
        <v>25</v>
      </c>
      <c r="F18" s="150">
        <v>80</v>
      </c>
      <c r="G18" s="9">
        <v>145.84</v>
      </c>
      <c r="H18" s="7">
        <f>ROUND(G18+(G18*$I$6),2)</f>
        <v>189.56</v>
      </c>
      <c r="I18" s="9">
        <f>H18*F18</f>
        <v>15164.8</v>
      </c>
      <c r="J18" s="62">
        <f>(H18)-(H18*$J$7)</f>
        <v>117.52720000000001</v>
      </c>
      <c r="K18" s="47">
        <f>J18*F18</f>
        <v>9402.1760000000013</v>
      </c>
    </row>
    <row r="19" spans="1:14" s="63" customFormat="1" x14ac:dyDescent="0.2">
      <c r="A19" s="5" t="s">
        <v>26</v>
      </c>
      <c r="B19" s="5" t="s">
        <v>28</v>
      </c>
      <c r="C19" s="5" t="s">
        <v>19</v>
      </c>
      <c r="D19" s="6" t="s">
        <v>29</v>
      </c>
      <c r="E19" s="5" t="s">
        <v>30</v>
      </c>
      <c r="F19" s="150">
        <v>3</v>
      </c>
      <c r="G19" s="7">
        <v>3920.85</v>
      </c>
      <c r="H19" s="7">
        <f>ROUND(G19+(G19*$I$6),2)</f>
        <v>5096.32</v>
      </c>
      <c r="I19" s="9">
        <f>H19*F19</f>
        <v>15288.96</v>
      </c>
      <c r="J19" s="62">
        <f>(M19)-(M19*$J$7)</f>
        <v>3995.1870000000004</v>
      </c>
      <c r="K19" s="47">
        <f>J19*F19</f>
        <v>11985.561000000002</v>
      </c>
      <c r="L19" s="92"/>
      <c r="M19" s="149">
        <v>6443.85</v>
      </c>
      <c r="N19" s="92"/>
    </row>
    <row r="20" spans="1:14" s="63" customFormat="1" x14ac:dyDescent="0.2">
      <c r="A20" s="5" t="s">
        <v>27</v>
      </c>
      <c r="B20" s="5" t="s">
        <v>23</v>
      </c>
      <c r="C20" s="5" t="s">
        <v>19</v>
      </c>
      <c r="D20" s="6" t="s">
        <v>24</v>
      </c>
      <c r="E20" s="5" t="s">
        <v>25</v>
      </c>
      <c r="F20" s="150">
        <v>1080</v>
      </c>
      <c r="G20" s="7">
        <v>22.48</v>
      </c>
      <c r="H20" s="7">
        <f>ROUND(G20+(G20*$I$6),2)</f>
        <v>29.22</v>
      </c>
      <c r="I20" s="9">
        <f t="shared" ref="I20" si="4">H20*F20</f>
        <v>31557.599999999999</v>
      </c>
      <c r="J20" s="62">
        <f t="shared" ref="J20" si="5">(H20)-(H20*$J$7)</f>
        <v>18.116399999999999</v>
      </c>
      <c r="K20" s="47">
        <f t="shared" ref="K20" si="6">J20*F20</f>
        <v>19565.712</v>
      </c>
      <c r="N20" s="92"/>
    </row>
    <row r="21" spans="1:14" s="64" customFormat="1" x14ac:dyDescent="0.2">
      <c r="A21" s="42"/>
      <c r="B21" s="43"/>
      <c r="C21" s="43"/>
      <c r="D21" s="44"/>
      <c r="E21" s="43"/>
      <c r="F21" s="45"/>
      <c r="G21" s="127"/>
      <c r="H21" s="30" t="s">
        <v>86</v>
      </c>
      <c r="I21" s="128">
        <f>SUM(I18:I20)</f>
        <v>62011.360000000001</v>
      </c>
      <c r="J21" s="30"/>
      <c r="K21" s="128">
        <f>SUM(K18:K20)</f>
        <v>40953.449000000001</v>
      </c>
    </row>
    <row r="22" spans="1:14" s="63" customFormat="1" x14ac:dyDescent="0.2">
      <c r="A22" s="146" t="s">
        <v>31</v>
      </c>
      <c r="B22" s="147" t="s">
        <v>7</v>
      </c>
      <c r="C22" s="147"/>
      <c r="D22" s="148" t="s">
        <v>3099</v>
      </c>
      <c r="E22" s="147"/>
      <c r="F22" s="32"/>
      <c r="G22" s="33" t="s">
        <v>8</v>
      </c>
      <c r="H22" s="33" t="s">
        <v>8</v>
      </c>
      <c r="I22" s="34" t="s">
        <v>8</v>
      </c>
      <c r="J22" s="33" t="s">
        <v>8</v>
      </c>
      <c r="K22" s="34" t="s">
        <v>8</v>
      </c>
    </row>
    <row r="23" spans="1:14" s="63" customFormat="1" x14ac:dyDescent="0.2">
      <c r="A23" s="5" t="s">
        <v>32</v>
      </c>
      <c r="B23" s="5" t="s">
        <v>142</v>
      </c>
      <c r="C23" s="88" t="s">
        <v>122</v>
      </c>
      <c r="D23" s="6" t="s">
        <v>143</v>
      </c>
      <c r="E23" s="5" t="s">
        <v>16</v>
      </c>
      <c r="F23" s="150">
        <v>2.6</v>
      </c>
      <c r="G23" s="7">
        <v>26.82</v>
      </c>
      <c r="H23" s="7">
        <f t="shared" ref="H23:H29" si="7">ROUND(G23+(G23*$I$6),2)</f>
        <v>34.86</v>
      </c>
      <c r="I23" s="9">
        <f>H23*F23</f>
        <v>90.635999999999996</v>
      </c>
      <c r="J23" s="62">
        <f>(H23)-(H23*$J$7)</f>
        <v>21.613199999999999</v>
      </c>
      <c r="K23" s="47">
        <f>J23*F23</f>
        <v>56.194319999999998</v>
      </c>
    </row>
    <row r="24" spans="1:14" s="63" customFormat="1" x14ac:dyDescent="0.2">
      <c r="A24" s="5" t="s">
        <v>35</v>
      </c>
      <c r="B24" s="5" t="s">
        <v>37</v>
      </c>
      <c r="C24" s="88" t="s">
        <v>122</v>
      </c>
      <c r="D24" s="6" t="s">
        <v>38</v>
      </c>
      <c r="E24" s="5" t="s">
        <v>39</v>
      </c>
      <c r="F24" s="150">
        <v>33</v>
      </c>
      <c r="G24" s="7">
        <v>10.48</v>
      </c>
      <c r="H24" s="7">
        <f t="shared" si="7"/>
        <v>13.62</v>
      </c>
      <c r="I24" s="9">
        <f t="shared" ref="I24:I29" si="8">H24*F24</f>
        <v>449.46</v>
      </c>
      <c r="J24" s="62">
        <f t="shared" ref="J24:J29" si="9">(H24)-(H24*$J$7)</f>
        <v>8.4443999999999981</v>
      </c>
      <c r="K24" s="47">
        <f t="shared" ref="K24:K29" si="10">J24*F24</f>
        <v>278.66519999999991</v>
      </c>
    </row>
    <row r="25" spans="1:14" s="63" customFormat="1" x14ac:dyDescent="0.2">
      <c r="A25" s="5" t="s">
        <v>36</v>
      </c>
      <c r="B25" s="5" t="s">
        <v>144</v>
      </c>
      <c r="C25" s="88" t="s">
        <v>19</v>
      </c>
      <c r="D25" s="6" t="s">
        <v>145</v>
      </c>
      <c r="E25" s="5" t="s">
        <v>16</v>
      </c>
      <c r="F25" s="150">
        <v>5.76</v>
      </c>
      <c r="G25" s="7">
        <v>8.1</v>
      </c>
      <c r="H25" s="7">
        <f t="shared" si="7"/>
        <v>10.53</v>
      </c>
      <c r="I25" s="9">
        <f t="shared" si="8"/>
        <v>60.652799999999992</v>
      </c>
      <c r="J25" s="62">
        <f t="shared" si="9"/>
        <v>6.5286</v>
      </c>
      <c r="K25" s="47">
        <f t="shared" si="10"/>
        <v>37.604735999999995</v>
      </c>
    </row>
    <row r="26" spans="1:14" s="63" customFormat="1" ht="25.5" x14ac:dyDescent="0.2">
      <c r="A26" s="5" t="s">
        <v>40</v>
      </c>
      <c r="B26" s="5" t="s">
        <v>146</v>
      </c>
      <c r="C26" s="88" t="s">
        <v>19</v>
      </c>
      <c r="D26" s="6" t="s">
        <v>147</v>
      </c>
      <c r="E26" s="5" t="s">
        <v>42</v>
      </c>
      <c r="F26" s="150">
        <v>58</v>
      </c>
      <c r="G26" s="7">
        <v>304.77</v>
      </c>
      <c r="H26" s="7">
        <f t="shared" si="7"/>
        <v>396.14</v>
      </c>
      <c r="I26" s="9">
        <f t="shared" si="8"/>
        <v>22976.12</v>
      </c>
      <c r="J26" s="62">
        <f t="shared" si="9"/>
        <v>245.60679999999999</v>
      </c>
      <c r="K26" s="47">
        <f t="shared" si="10"/>
        <v>14245.1944</v>
      </c>
    </row>
    <row r="27" spans="1:14" s="63" customFormat="1" x14ac:dyDescent="0.2">
      <c r="A27" s="5" t="s">
        <v>41</v>
      </c>
      <c r="B27" s="87" t="s">
        <v>148</v>
      </c>
      <c r="C27" s="88" t="s">
        <v>19</v>
      </c>
      <c r="D27" s="12" t="s">
        <v>149</v>
      </c>
      <c r="E27" s="87" t="s">
        <v>150</v>
      </c>
      <c r="F27" s="150">
        <v>113.16</v>
      </c>
      <c r="G27" s="13">
        <v>4.3899999999999997</v>
      </c>
      <c r="H27" s="7">
        <f t="shared" si="7"/>
        <v>5.71</v>
      </c>
      <c r="I27" s="9">
        <f t="shared" si="8"/>
        <v>646.14359999999999</v>
      </c>
      <c r="J27" s="62">
        <f t="shared" si="9"/>
        <v>3.5402</v>
      </c>
      <c r="K27" s="47">
        <f t="shared" si="10"/>
        <v>400.60903200000001</v>
      </c>
    </row>
    <row r="28" spans="1:14" s="63" customFormat="1" x14ac:dyDescent="0.2">
      <c r="A28" s="5" t="s">
        <v>124</v>
      </c>
      <c r="B28" s="87" t="s">
        <v>151</v>
      </c>
      <c r="C28" s="88" t="s">
        <v>122</v>
      </c>
      <c r="D28" s="12" t="s">
        <v>152</v>
      </c>
      <c r="E28" s="87" t="s">
        <v>16</v>
      </c>
      <c r="F28" s="150">
        <v>4.75</v>
      </c>
      <c r="G28" s="13">
        <v>3.38</v>
      </c>
      <c r="H28" s="7">
        <f t="shared" si="7"/>
        <v>4.3899999999999997</v>
      </c>
      <c r="I28" s="9">
        <f t="shared" si="8"/>
        <v>20.852499999999999</v>
      </c>
      <c r="J28" s="62">
        <f t="shared" si="9"/>
        <v>2.7218</v>
      </c>
      <c r="K28" s="47">
        <f t="shared" si="10"/>
        <v>12.92855</v>
      </c>
    </row>
    <row r="29" spans="1:14" s="63" customFormat="1" x14ac:dyDescent="0.2">
      <c r="A29" s="5" t="s">
        <v>125</v>
      </c>
      <c r="B29" s="87" t="s">
        <v>33</v>
      </c>
      <c r="C29" s="88" t="s">
        <v>122</v>
      </c>
      <c r="D29" s="12" t="s">
        <v>34</v>
      </c>
      <c r="E29" s="87" t="s">
        <v>16</v>
      </c>
      <c r="F29" s="150">
        <v>899</v>
      </c>
      <c r="G29" s="13">
        <v>6.97</v>
      </c>
      <c r="H29" s="7">
        <f t="shared" si="7"/>
        <v>9.06</v>
      </c>
      <c r="I29" s="9">
        <f t="shared" si="8"/>
        <v>8144.9400000000005</v>
      </c>
      <c r="J29" s="62">
        <f t="shared" si="9"/>
        <v>5.6172000000000004</v>
      </c>
      <c r="K29" s="47">
        <f t="shared" si="10"/>
        <v>5049.8628000000008</v>
      </c>
    </row>
    <row r="30" spans="1:14" s="63" customFormat="1" x14ac:dyDescent="0.2">
      <c r="A30" s="25"/>
      <c r="B30" s="26"/>
      <c r="C30" s="26"/>
      <c r="D30" s="27"/>
      <c r="E30" s="26"/>
      <c r="F30" s="28"/>
      <c r="G30" s="29"/>
      <c r="H30" s="30" t="s">
        <v>87</v>
      </c>
      <c r="I30" s="128">
        <f>SUM(I23:I29)</f>
        <v>32388.804900000003</v>
      </c>
      <c r="J30" s="30"/>
      <c r="K30" s="128">
        <f>SUM(K23:K29)</f>
        <v>20081.059037999999</v>
      </c>
    </row>
    <row r="31" spans="1:14" s="63" customFormat="1" x14ac:dyDescent="0.2">
      <c r="A31" s="146" t="s">
        <v>43</v>
      </c>
      <c r="B31" s="147" t="s">
        <v>7</v>
      </c>
      <c r="C31" s="147"/>
      <c r="D31" s="148" t="s">
        <v>3100</v>
      </c>
      <c r="E31" s="147"/>
      <c r="F31" s="32"/>
      <c r="G31" s="33" t="s">
        <v>8</v>
      </c>
      <c r="H31" s="33" t="s">
        <v>8</v>
      </c>
      <c r="I31" s="34" t="s">
        <v>8</v>
      </c>
      <c r="J31" s="11" t="s">
        <v>8</v>
      </c>
      <c r="K31" s="18" t="s">
        <v>8</v>
      </c>
    </row>
    <row r="32" spans="1:14" s="63" customFormat="1" ht="42" customHeight="1" x14ac:dyDescent="0.2">
      <c r="A32" s="5" t="s">
        <v>44</v>
      </c>
      <c r="B32" s="5" t="s">
        <v>153</v>
      </c>
      <c r="C32" s="88" t="s">
        <v>122</v>
      </c>
      <c r="D32" s="6" t="s">
        <v>154</v>
      </c>
      <c r="E32" s="5" t="s">
        <v>16</v>
      </c>
      <c r="F32" s="150">
        <v>4.6500000000000004</v>
      </c>
      <c r="G32" s="7">
        <v>65.790000000000006</v>
      </c>
      <c r="H32" s="7">
        <f t="shared" ref="H32:H38" si="11">ROUND(G32+(G32*$I$6),2)</f>
        <v>85.51</v>
      </c>
      <c r="I32" s="9">
        <f>H32*F32</f>
        <v>397.62150000000003</v>
      </c>
      <c r="J32" s="62">
        <f>(H32)-(H32*$J$7)</f>
        <v>53.016200000000005</v>
      </c>
      <c r="K32" s="47">
        <f>J32*F32</f>
        <v>246.52533000000005</v>
      </c>
    </row>
    <row r="33" spans="1:11" s="63" customFormat="1" ht="25.5" x14ac:dyDescent="0.2">
      <c r="A33" s="5" t="s">
        <v>48</v>
      </c>
      <c r="B33" s="5" t="s">
        <v>155</v>
      </c>
      <c r="C33" s="88" t="s">
        <v>122</v>
      </c>
      <c r="D33" s="6" t="s">
        <v>156</v>
      </c>
      <c r="E33" s="5" t="s">
        <v>16</v>
      </c>
      <c r="F33" s="150">
        <v>4.6500000000000004</v>
      </c>
      <c r="G33" s="7">
        <v>252.57</v>
      </c>
      <c r="H33" s="7">
        <f t="shared" si="11"/>
        <v>328.29</v>
      </c>
      <c r="I33" s="9">
        <f t="shared" ref="I33:I38" si="12">H33*F33</f>
        <v>1526.5485000000001</v>
      </c>
      <c r="J33" s="62">
        <f t="shared" ref="J33:J38" si="13">(H33)-(H33*$J$7)</f>
        <v>203.53980000000001</v>
      </c>
      <c r="K33" s="47">
        <f t="shared" ref="K33:K38" si="14">J33*F33</f>
        <v>946.46007000000009</v>
      </c>
    </row>
    <row r="34" spans="1:11" s="63" customFormat="1" ht="25.5" x14ac:dyDescent="0.2">
      <c r="A34" s="5" t="s">
        <v>49</v>
      </c>
      <c r="B34" s="5" t="s">
        <v>157</v>
      </c>
      <c r="C34" s="88" t="s">
        <v>19</v>
      </c>
      <c r="D34" s="6" t="s">
        <v>158</v>
      </c>
      <c r="E34" s="5" t="s">
        <v>16</v>
      </c>
      <c r="F34" s="150">
        <v>5.76</v>
      </c>
      <c r="G34" s="7">
        <v>90.22</v>
      </c>
      <c r="H34" s="7">
        <f t="shared" si="11"/>
        <v>117.27</v>
      </c>
      <c r="I34" s="9">
        <f t="shared" si="12"/>
        <v>675.47519999999997</v>
      </c>
      <c r="J34" s="62">
        <f t="shared" si="13"/>
        <v>72.707400000000007</v>
      </c>
      <c r="K34" s="47">
        <f t="shared" si="14"/>
        <v>418.794624</v>
      </c>
    </row>
    <row r="35" spans="1:11" s="63" customFormat="1" ht="25.5" x14ac:dyDescent="0.2">
      <c r="A35" s="5" t="s">
        <v>50</v>
      </c>
      <c r="B35" s="5" t="s">
        <v>159</v>
      </c>
      <c r="C35" s="88" t="s">
        <v>19</v>
      </c>
      <c r="D35" s="6" t="s">
        <v>160</v>
      </c>
      <c r="E35" s="5" t="s">
        <v>16</v>
      </c>
      <c r="F35" s="150">
        <v>7.99</v>
      </c>
      <c r="G35" s="7">
        <v>538.36</v>
      </c>
      <c r="H35" s="7">
        <f t="shared" si="11"/>
        <v>699.76</v>
      </c>
      <c r="I35" s="9">
        <f t="shared" si="12"/>
        <v>5591.0824000000002</v>
      </c>
      <c r="J35" s="62">
        <f t="shared" si="13"/>
        <v>433.85120000000001</v>
      </c>
      <c r="K35" s="47">
        <f t="shared" si="14"/>
        <v>3466.4710880000002</v>
      </c>
    </row>
    <row r="36" spans="1:11" s="63" customFormat="1" ht="25.5" x14ac:dyDescent="0.2">
      <c r="A36" s="5" t="s">
        <v>53</v>
      </c>
      <c r="B36" s="5" t="s">
        <v>161</v>
      </c>
      <c r="C36" s="88" t="s">
        <v>122</v>
      </c>
      <c r="D36" s="6" t="s">
        <v>162</v>
      </c>
      <c r="E36" s="5" t="s">
        <v>16</v>
      </c>
      <c r="F36" s="150">
        <v>15.06</v>
      </c>
      <c r="G36" s="7">
        <v>7.08</v>
      </c>
      <c r="H36" s="7">
        <f t="shared" si="11"/>
        <v>9.1999999999999993</v>
      </c>
      <c r="I36" s="9">
        <f t="shared" si="12"/>
        <v>138.55199999999999</v>
      </c>
      <c r="J36" s="62">
        <f t="shared" si="13"/>
        <v>5.7039999999999997</v>
      </c>
      <c r="K36" s="47">
        <f t="shared" si="14"/>
        <v>85.902239999999992</v>
      </c>
    </row>
    <row r="37" spans="1:11" s="63" customFormat="1" ht="25.5" x14ac:dyDescent="0.2">
      <c r="A37" s="5" t="s">
        <v>56</v>
      </c>
      <c r="B37" s="5" t="s">
        <v>126</v>
      </c>
      <c r="C37" s="88" t="s">
        <v>122</v>
      </c>
      <c r="D37" s="6" t="s">
        <v>127</v>
      </c>
      <c r="E37" s="5" t="s">
        <v>16</v>
      </c>
      <c r="F37" s="150">
        <v>15.06</v>
      </c>
      <c r="G37" s="7">
        <v>57.86</v>
      </c>
      <c r="H37" s="7">
        <f t="shared" si="11"/>
        <v>75.209999999999994</v>
      </c>
      <c r="I37" s="9">
        <f t="shared" si="12"/>
        <v>1132.6625999999999</v>
      </c>
      <c r="J37" s="62">
        <f t="shared" si="13"/>
        <v>46.630199999999995</v>
      </c>
      <c r="K37" s="47">
        <f t="shared" si="14"/>
        <v>702.250812</v>
      </c>
    </row>
    <row r="38" spans="1:11" s="63" customFormat="1" ht="25.5" x14ac:dyDescent="0.2">
      <c r="A38" s="5" t="s">
        <v>163</v>
      </c>
      <c r="B38" s="5" t="s">
        <v>65</v>
      </c>
      <c r="C38" s="88" t="s">
        <v>122</v>
      </c>
      <c r="D38" s="6" t="s">
        <v>66</v>
      </c>
      <c r="E38" s="5" t="s">
        <v>16</v>
      </c>
      <c r="F38" s="150">
        <v>862.97</v>
      </c>
      <c r="G38" s="7">
        <v>27.17</v>
      </c>
      <c r="H38" s="7">
        <f t="shared" si="11"/>
        <v>35.32</v>
      </c>
      <c r="I38" s="9">
        <f t="shared" si="12"/>
        <v>30480.100400000003</v>
      </c>
      <c r="J38" s="62">
        <f t="shared" si="13"/>
        <v>21.898400000000002</v>
      </c>
      <c r="K38" s="47">
        <f t="shared" si="14"/>
        <v>18897.662248000004</v>
      </c>
    </row>
    <row r="39" spans="1:11" s="63" customFormat="1" x14ac:dyDescent="0.2">
      <c r="A39" s="25"/>
      <c r="B39" s="26"/>
      <c r="C39" s="26"/>
      <c r="D39" s="27"/>
      <c r="E39" s="26"/>
      <c r="F39" s="29"/>
      <c r="G39" s="65"/>
      <c r="H39" s="30" t="s">
        <v>88</v>
      </c>
      <c r="I39" s="128">
        <f>SUM(I32:I38)</f>
        <v>39942.042600000001</v>
      </c>
      <c r="J39" s="30"/>
      <c r="K39" s="128">
        <f>SUM(K32:K38)</f>
        <v>24764.066412000004</v>
      </c>
    </row>
    <row r="40" spans="1:11" s="63" customFormat="1" x14ac:dyDescent="0.2">
      <c r="A40" s="146" t="s">
        <v>57</v>
      </c>
      <c r="B40" s="147" t="s">
        <v>7</v>
      </c>
      <c r="C40" s="147"/>
      <c r="D40" s="148" t="s">
        <v>3101</v>
      </c>
      <c r="E40" s="147"/>
      <c r="F40" s="32"/>
      <c r="G40" s="33" t="s">
        <v>8</v>
      </c>
      <c r="H40" s="33" t="s">
        <v>8</v>
      </c>
      <c r="I40" s="34" t="s">
        <v>8</v>
      </c>
      <c r="J40" s="11" t="s">
        <v>8</v>
      </c>
      <c r="K40" s="18" t="s">
        <v>8</v>
      </c>
    </row>
    <row r="41" spans="1:11" s="63" customFormat="1" ht="25.5" x14ac:dyDescent="0.2">
      <c r="A41" s="5" t="s">
        <v>58</v>
      </c>
      <c r="B41" s="5" t="s">
        <v>164</v>
      </c>
      <c r="C41" s="5" t="s">
        <v>122</v>
      </c>
      <c r="D41" s="6" t="s">
        <v>165</v>
      </c>
      <c r="E41" s="5" t="s">
        <v>16</v>
      </c>
      <c r="F41" s="150">
        <v>2.6</v>
      </c>
      <c r="G41" s="7">
        <v>85.9</v>
      </c>
      <c r="H41" s="7">
        <f t="shared" ref="H41:H43" si="15">ROUND(G41+(G41*$I$6),2)</f>
        <v>111.65</v>
      </c>
      <c r="I41" s="9">
        <f t="shared" ref="I41:I43" si="16">H41*F41</f>
        <v>290.29000000000002</v>
      </c>
      <c r="J41" s="62">
        <f t="shared" ref="J41:J43" si="17">(H41)-(H41*$J$7)</f>
        <v>69.223000000000013</v>
      </c>
      <c r="K41" s="47">
        <f t="shared" ref="K41:K43" si="18">J41*F41</f>
        <v>179.97980000000004</v>
      </c>
    </row>
    <row r="42" spans="1:11" s="63" customFormat="1" ht="25.5" x14ac:dyDescent="0.2">
      <c r="A42" s="5" t="s">
        <v>59</v>
      </c>
      <c r="B42" s="5" t="s">
        <v>166</v>
      </c>
      <c r="C42" s="88" t="s">
        <v>122</v>
      </c>
      <c r="D42" s="6" t="s">
        <v>167</v>
      </c>
      <c r="E42" s="5" t="s">
        <v>16</v>
      </c>
      <c r="F42" s="150">
        <v>104</v>
      </c>
      <c r="G42" s="7">
        <v>18.93</v>
      </c>
      <c r="H42" s="7">
        <f t="shared" si="15"/>
        <v>24.61</v>
      </c>
      <c r="I42" s="9">
        <f t="shared" si="16"/>
        <v>2559.44</v>
      </c>
      <c r="J42" s="62">
        <f t="shared" si="17"/>
        <v>15.258199999999999</v>
      </c>
      <c r="K42" s="47">
        <f t="shared" si="18"/>
        <v>1586.8527999999999</v>
      </c>
    </row>
    <row r="43" spans="1:11" s="63" customFormat="1" ht="25.5" x14ac:dyDescent="0.2">
      <c r="A43" s="5" t="s">
        <v>168</v>
      </c>
      <c r="B43" s="5" t="s">
        <v>169</v>
      </c>
      <c r="C43" s="88" t="s">
        <v>122</v>
      </c>
      <c r="D43" s="6" t="s">
        <v>170</v>
      </c>
      <c r="E43" s="5" t="s">
        <v>12</v>
      </c>
      <c r="F43" s="150">
        <v>0.25</v>
      </c>
      <c r="G43" s="7">
        <v>44.67</v>
      </c>
      <c r="H43" s="7">
        <f t="shared" si="15"/>
        <v>58.06</v>
      </c>
      <c r="I43" s="9">
        <f t="shared" si="16"/>
        <v>14.515000000000001</v>
      </c>
      <c r="J43" s="62">
        <f t="shared" si="17"/>
        <v>35.997199999999999</v>
      </c>
      <c r="K43" s="47">
        <f t="shared" si="18"/>
        <v>8.9992999999999999</v>
      </c>
    </row>
    <row r="44" spans="1:11" s="63" customFormat="1" x14ac:dyDescent="0.2">
      <c r="A44" s="25"/>
      <c r="B44" s="26"/>
      <c r="C44" s="26"/>
      <c r="D44" s="27"/>
      <c r="E44" s="26"/>
      <c r="F44" s="28"/>
      <c r="G44" s="29"/>
      <c r="H44" s="30" t="s">
        <v>89</v>
      </c>
      <c r="I44" s="128">
        <f>SUM(I41:I43)</f>
        <v>2864.2449999999999</v>
      </c>
      <c r="J44" s="30"/>
      <c r="K44" s="128">
        <f>SUM(K41:K43)</f>
        <v>1775.8318999999999</v>
      </c>
    </row>
    <row r="45" spans="1:11" s="63" customFormat="1" x14ac:dyDescent="0.2">
      <c r="A45" s="143" t="s">
        <v>60</v>
      </c>
      <c r="B45" s="144" t="s">
        <v>7</v>
      </c>
      <c r="C45" s="144"/>
      <c r="D45" s="145" t="s">
        <v>3102</v>
      </c>
      <c r="E45" s="144"/>
      <c r="F45" s="10"/>
      <c r="G45" s="11" t="s">
        <v>8</v>
      </c>
      <c r="H45" s="11" t="s">
        <v>8</v>
      </c>
      <c r="I45" s="18" t="s">
        <v>8</v>
      </c>
      <c r="J45" s="11" t="s">
        <v>8</v>
      </c>
      <c r="K45" s="18" t="s">
        <v>8</v>
      </c>
    </row>
    <row r="46" spans="1:11" s="63" customFormat="1" ht="25.5" x14ac:dyDescent="0.2">
      <c r="A46" s="5" t="s">
        <v>61</v>
      </c>
      <c r="B46" s="5" t="s">
        <v>171</v>
      </c>
      <c r="C46" s="88" t="s">
        <v>19</v>
      </c>
      <c r="D46" s="6" t="s">
        <v>172</v>
      </c>
      <c r="E46" s="5" t="s">
        <v>16</v>
      </c>
      <c r="F46" s="150">
        <v>4.08</v>
      </c>
      <c r="G46" s="7">
        <v>646.48</v>
      </c>
      <c r="H46" s="7">
        <f t="shared" ref="H46:H47" si="19">ROUND(G46+(G46*$I$6),2)</f>
        <v>840.29</v>
      </c>
      <c r="I46" s="9">
        <f t="shared" ref="I46:I47" si="20">H46*F46</f>
        <v>3428.3831999999998</v>
      </c>
      <c r="J46" s="62">
        <f t="shared" ref="J46:J47" si="21">(H46)-(H46*$J$7)</f>
        <v>520.97979999999995</v>
      </c>
      <c r="K46" s="47">
        <f t="shared" ref="K46:K47" si="22">J46*F46</f>
        <v>2125.5975839999996</v>
      </c>
    </row>
    <row r="47" spans="1:11" s="63" customFormat="1" ht="38.25" x14ac:dyDescent="0.2">
      <c r="A47" s="5" t="s">
        <v>62</v>
      </c>
      <c r="B47" s="91" t="s">
        <v>211</v>
      </c>
      <c r="C47" s="88" t="s">
        <v>122</v>
      </c>
      <c r="D47" s="6" t="s">
        <v>210</v>
      </c>
      <c r="E47" s="5" t="s">
        <v>16</v>
      </c>
      <c r="F47" s="150">
        <v>10.08</v>
      </c>
      <c r="G47" s="7">
        <v>45.99</v>
      </c>
      <c r="H47" s="7">
        <f t="shared" si="19"/>
        <v>59.78</v>
      </c>
      <c r="I47" s="9">
        <f t="shared" si="20"/>
        <v>602.58240000000001</v>
      </c>
      <c r="J47" s="62">
        <f t="shared" si="21"/>
        <v>37.063600000000001</v>
      </c>
      <c r="K47" s="47">
        <f t="shared" si="22"/>
        <v>373.601088</v>
      </c>
    </row>
    <row r="48" spans="1:11" s="63" customFormat="1" x14ac:dyDescent="0.2">
      <c r="A48" s="19"/>
      <c r="B48" s="20"/>
      <c r="C48" s="20"/>
      <c r="D48" s="21"/>
      <c r="E48" s="20"/>
      <c r="F48" s="22"/>
      <c r="G48" s="23"/>
      <c r="H48" s="24" t="s">
        <v>90</v>
      </c>
      <c r="I48" s="31">
        <f>SUM(I46:I47)</f>
        <v>4030.9655999999995</v>
      </c>
      <c r="J48" s="24"/>
      <c r="K48" s="31">
        <f>SUM(K46:K47)</f>
        <v>2499.1986719999995</v>
      </c>
    </row>
    <row r="49" spans="1:11" s="63" customFormat="1" x14ac:dyDescent="0.2">
      <c r="A49" s="143" t="s">
        <v>63</v>
      </c>
      <c r="B49" s="144" t="s">
        <v>7</v>
      </c>
      <c r="C49" s="144"/>
      <c r="D49" s="145" t="s">
        <v>3103</v>
      </c>
      <c r="E49" s="144"/>
      <c r="F49" s="10"/>
      <c r="G49" s="11" t="s">
        <v>8</v>
      </c>
      <c r="H49" s="11" t="s">
        <v>8</v>
      </c>
      <c r="I49" s="18" t="s">
        <v>8</v>
      </c>
      <c r="J49" s="11" t="s">
        <v>8</v>
      </c>
      <c r="K49" s="18" t="s">
        <v>8</v>
      </c>
    </row>
    <row r="50" spans="1:11" s="63" customFormat="1" x14ac:dyDescent="0.2">
      <c r="A50" s="88" t="s">
        <v>64</v>
      </c>
      <c r="B50" s="88" t="s">
        <v>54</v>
      </c>
      <c r="C50" s="88" t="s">
        <v>122</v>
      </c>
      <c r="D50" s="8" t="s">
        <v>55</v>
      </c>
      <c r="E50" s="88" t="s">
        <v>12</v>
      </c>
      <c r="F50" s="150">
        <v>113.16</v>
      </c>
      <c r="G50" s="9">
        <v>219.75</v>
      </c>
      <c r="H50" s="7">
        <f t="shared" ref="H50:H55" si="23">ROUND(G50+(G50*$I$6),2)</f>
        <v>285.63</v>
      </c>
      <c r="I50" s="9">
        <f t="shared" ref="I50:I55" si="24">H50*F50</f>
        <v>32321.890799999997</v>
      </c>
      <c r="J50" s="62">
        <f t="shared" ref="J50:J55" si="25">(H50)-(H50*$J$7)</f>
        <v>177.09059999999999</v>
      </c>
      <c r="K50" s="47">
        <f t="shared" ref="K50:K55" si="26">J50*F50</f>
        <v>20039.572295999998</v>
      </c>
    </row>
    <row r="51" spans="1:11" s="63" customFormat="1" ht="25.5" x14ac:dyDescent="0.2">
      <c r="A51" s="88" t="s">
        <v>215</v>
      </c>
      <c r="B51" s="88">
        <v>92602</v>
      </c>
      <c r="C51" s="88" t="s">
        <v>19</v>
      </c>
      <c r="D51" s="8" t="s">
        <v>220</v>
      </c>
      <c r="E51" s="88" t="s">
        <v>3</v>
      </c>
      <c r="F51" s="150">
        <v>20</v>
      </c>
      <c r="G51" s="9">
        <v>704.83</v>
      </c>
      <c r="H51" s="7">
        <f t="shared" si="23"/>
        <v>916.14</v>
      </c>
      <c r="I51" s="9">
        <f t="shared" si="24"/>
        <v>18322.8</v>
      </c>
      <c r="J51" s="62">
        <f t="shared" si="25"/>
        <v>568.0068</v>
      </c>
      <c r="K51" s="47">
        <f t="shared" si="26"/>
        <v>11360.136</v>
      </c>
    </row>
    <row r="52" spans="1:11" s="63" customFormat="1" ht="25.5" x14ac:dyDescent="0.2">
      <c r="A52" s="88" t="s">
        <v>216</v>
      </c>
      <c r="B52" s="88" t="s">
        <v>51</v>
      </c>
      <c r="C52" s="88" t="s">
        <v>122</v>
      </c>
      <c r="D52" s="8" t="s">
        <v>52</v>
      </c>
      <c r="E52" s="88" t="s">
        <v>16</v>
      </c>
      <c r="F52" s="150">
        <v>374.9</v>
      </c>
      <c r="G52" s="9">
        <v>46.48</v>
      </c>
      <c r="H52" s="7">
        <f t="shared" si="23"/>
        <v>60.41</v>
      </c>
      <c r="I52" s="9">
        <f t="shared" si="24"/>
        <v>22647.708999999999</v>
      </c>
      <c r="J52" s="62">
        <f t="shared" si="25"/>
        <v>37.4542</v>
      </c>
      <c r="K52" s="47">
        <f t="shared" si="26"/>
        <v>14041.57958</v>
      </c>
    </row>
    <row r="53" spans="1:11" s="63" customFormat="1" x14ac:dyDescent="0.2">
      <c r="A53" s="88" t="s">
        <v>217</v>
      </c>
      <c r="B53" s="90" t="s">
        <v>213</v>
      </c>
      <c r="C53" s="88" t="s">
        <v>212</v>
      </c>
      <c r="D53" s="8" t="s">
        <v>214</v>
      </c>
      <c r="E53" s="88" t="s">
        <v>16</v>
      </c>
      <c r="F53" s="150">
        <v>230.3</v>
      </c>
      <c r="G53" s="9">
        <v>25.794</v>
      </c>
      <c r="H53" s="7">
        <f t="shared" si="23"/>
        <v>33.53</v>
      </c>
      <c r="I53" s="9">
        <f t="shared" si="24"/>
        <v>7721.9590000000007</v>
      </c>
      <c r="J53" s="62">
        <f t="shared" si="25"/>
        <v>20.788600000000002</v>
      </c>
      <c r="K53" s="47">
        <f t="shared" si="26"/>
        <v>4787.6145800000004</v>
      </c>
    </row>
    <row r="54" spans="1:11" s="63" customFormat="1" ht="25.5" x14ac:dyDescent="0.2">
      <c r="A54" s="88" t="s">
        <v>218</v>
      </c>
      <c r="B54" s="88" t="s">
        <v>45</v>
      </c>
      <c r="C54" s="88" t="s">
        <v>122</v>
      </c>
      <c r="D54" s="8" t="s">
        <v>46</v>
      </c>
      <c r="E54" s="88" t="s">
        <v>47</v>
      </c>
      <c r="F54" s="150">
        <v>16199.82</v>
      </c>
      <c r="G54" s="9">
        <v>37.693562436000001</v>
      </c>
      <c r="H54" s="7">
        <f t="shared" si="23"/>
        <v>48.99</v>
      </c>
      <c r="I54" s="9">
        <f t="shared" si="24"/>
        <v>793629.18180000002</v>
      </c>
      <c r="J54" s="62">
        <f t="shared" si="25"/>
        <v>30.373799999999999</v>
      </c>
      <c r="K54" s="47">
        <f t="shared" si="26"/>
        <v>492050.09271599998</v>
      </c>
    </row>
    <row r="55" spans="1:11" s="63" customFormat="1" x14ac:dyDescent="0.2">
      <c r="A55" s="88" t="s">
        <v>219</v>
      </c>
      <c r="B55" s="88" t="s">
        <v>173</v>
      </c>
      <c r="C55" s="88" t="s">
        <v>122</v>
      </c>
      <c r="D55" s="8" t="s">
        <v>174</v>
      </c>
      <c r="E55" s="88" t="s">
        <v>16</v>
      </c>
      <c r="F55" s="150">
        <v>899</v>
      </c>
      <c r="G55" s="9">
        <v>89.668000000000006</v>
      </c>
      <c r="H55" s="7">
        <f t="shared" si="23"/>
        <v>116.55</v>
      </c>
      <c r="I55" s="9">
        <f t="shared" si="24"/>
        <v>104778.45</v>
      </c>
      <c r="J55" s="62">
        <f t="shared" si="25"/>
        <v>72.260999999999996</v>
      </c>
      <c r="K55" s="47">
        <f t="shared" si="26"/>
        <v>64962.638999999996</v>
      </c>
    </row>
    <row r="56" spans="1:11" s="63" customFormat="1" x14ac:dyDescent="0.2">
      <c r="A56" s="25"/>
      <c r="B56" s="26"/>
      <c r="C56" s="26"/>
      <c r="D56" s="27"/>
      <c r="E56" s="26"/>
      <c r="F56" s="28"/>
      <c r="G56" s="29"/>
      <c r="H56" s="30" t="s">
        <v>91</v>
      </c>
      <c r="I56" s="128">
        <f>SUM(I50:I55)</f>
        <v>979421.99060000002</v>
      </c>
      <c r="J56" s="30"/>
      <c r="K56" s="128">
        <f>SUM(K50:K55)</f>
        <v>607241.63417199999</v>
      </c>
    </row>
    <row r="57" spans="1:11" s="63" customFormat="1" x14ac:dyDescent="0.2">
      <c r="A57" s="143" t="s">
        <v>175</v>
      </c>
      <c r="B57" s="144" t="s">
        <v>7</v>
      </c>
      <c r="C57" s="144"/>
      <c r="D57" s="145" t="s">
        <v>176</v>
      </c>
      <c r="E57" s="144"/>
      <c r="F57" s="10"/>
      <c r="G57" s="11" t="s">
        <v>8</v>
      </c>
      <c r="H57" s="11" t="s">
        <v>8</v>
      </c>
      <c r="I57" s="18" t="s">
        <v>8</v>
      </c>
      <c r="J57" s="11" t="s">
        <v>8</v>
      </c>
      <c r="K57" s="18" t="s">
        <v>8</v>
      </c>
    </row>
    <row r="58" spans="1:11" s="63" customFormat="1" x14ac:dyDescent="0.2">
      <c r="A58" s="88" t="s">
        <v>177</v>
      </c>
      <c r="B58" s="88" t="s">
        <v>128</v>
      </c>
      <c r="C58" s="88" t="s">
        <v>122</v>
      </c>
      <c r="D58" s="8" t="s">
        <v>129</v>
      </c>
      <c r="E58" s="88" t="s">
        <v>12</v>
      </c>
      <c r="F58" s="150">
        <v>22</v>
      </c>
      <c r="G58" s="9">
        <v>74.98</v>
      </c>
      <c r="H58" s="7">
        <f t="shared" ref="H58:H61" si="27">ROUND(G58+(G58*$I$6),2)</f>
        <v>97.46</v>
      </c>
      <c r="I58" s="9">
        <f t="shared" ref="I58:I61" si="28">H58*F58</f>
        <v>2144.12</v>
      </c>
      <c r="J58" s="62">
        <f t="shared" ref="J58:J61" si="29">(H58)-(H58*$J$7)</f>
        <v>60.425199999999997</v>
      </c>
      <c r="K58" s="47">
        <f t="shared" ref="K58:K61" si="30">J58*F58</f>
        <v>1329.3543999999999</v>
      </c>
    </row>
    <row r="59" spans="1:11" s="63" customFormat="1" x14ac:dyDescent="0.2">
      <c r="A59" s="88" t="s">
        <v>178</v>
      </c>
      <c r="B59" s="88" t="s">
        <v>179</v>
      </c>
      <c r="C59" s="88" t="s">
        <v>122</v>
      </c>
      <c r="D59" s="8" t="s">
        <v>180</v>
      </c>
      <c r="E59" s="88" t="s">
        <v>39</v>
      </c>
      <c r="F59" s="150">
        <v>1</v>
      </c>
      <c r="G59" s="9">
        <v>63.72</v>
      </c>
      <c r="H59" s="7">
        <f t="shared" si="27"/>
        <v>82.82</v>
      </c>
      <c r="I59" s="9">
        <f t="shared" si="28"/>
        <v>82.82</v>
      </c>
      <c r="J59" s="62">
        <f t="shared" si="29"/>
        <v>51.348399999999998</v>
      </c>
      <c r="K59" s="47">
        <f t="shared" si="30"/>
        <v>51.348399999999998</v>
      </c>
    </row>
    <row r="60" spans="1:11" s="63" customFormat="1" x14ac:dyDescent="0.2">
      <c r="A60" s="88" t="s">
        <v>181</v>
      </c>
      <c r="B60" s="88" t="s">
        <v>182</v>
      </c>
      <c r="C60" s="88" t="s">
        <v>122</v>
      </c>
      <c r="D60" s="8" t="s">
        <v>183</v>
      </c>
      <c r="E60" s="88" t="s">
        <v>39</v>
      </c>
      <c r="F60" s="150">
        <v>1</v>
      </c>
      <c r="G60" s="9">
        <v>29.35</v>
      </c>
      <c r="H60" s="7">
        <f t="shared" si="27"/>
        <v>38.15</v>
      </c>
      <c r="I60" s="9">
        <f t="shared" si="28"/>
        <v>38.15</v>
      </c>
      <c r="J60" s="62">
        <f t="shared" si="29"/>
        <v>23.652999999999999</v>
      </c>
      <c r="K60" s="47">
        <f t="shared" si="30"/>
        <v>23.652999999999999</v>
      </c>
    </row>
    <row r="61" spans="1:11" s="63" customFormat="1" ht="25.5" x14ac:dyDescent="0.2">
      <c r="A61" s="88" t="s">
        <v>184</v>
      </c>
      <c r="B61" s="88" t="s">
        <v>185</v>
      </c>
      <c r="C61" s="88" t="s">
        <v>122</v>
      </c>
      <c r="D61" s="8" t="s">
        <v>186</v>
      </c>
      <c r="E61" s="88" t="s">
        <v>39</v>
      </c>
      <c r="F61" s="150">
        <v>2</v>
      </c>
      <c r="G61" s="9">
        <v>770.18</v>
      </c>
      <c r="H61" s="7">
        <f t="shared" si="27"/>
        <v>1001.08</v>
      </c>
      <c r="I61" s="9">
        <f t="shared" si="28"/>
        <v>2002.16</v>
      </c>
      <c r="J61" s="62">
        <f t="shared" si="29"/>
        <v>620.66959999999995</v>
      </c>
      <c r="K61" s="47">
        <f t="shared" si="30"/>
        <v>1241.3391999999999</v>
      </c>
    </row>
    <row r="62" spans="1:11" s="63" customFormat="1" x14ac:dyDescent="0.2">
      <c r="A62" s="25"/>
      <c r="B62" s="26"/>
      <c r="C62" s="26"/>
      <c r="D62" s="27"/>
      <c r="E62" s="26"/>
      <c r="F62" s="28"/>
      <c r="G62" s="29"/>
      <c r="H62" s="30" t="s">
        <v>91</v>
      </c>
      <c r="I62" s="128">
        <f>SUM(I58:I61)</f>
        <v>4267.25</v>
      </c>
      <c r="J62" s="30"/>
      <c r="K62" s="128">
        <f>SUM(K58:K61)</f>
        <v>2645.6949999999997</v>
      </c>
    </row>
    <row r="63" spans="1:11" s="63" customFormat="1" x14ac:dyDescent="0.2">
      <c r="A63" s="143" t="s">
        <v>187</v>
      </c>
      <c r="B63" s="144" t="s">
        <v>7</v>
      </c>
      <c r="C63" s="144"/>
      <c r="D63" s="145" t="s">
        <v>188</v>
      </c>
      <c r="E63" s="144"/>
      <c r="F63" s="10"/>
      <c r="G63" s="11" t="s">
        <v>8</v>
      </c>
      <c r="H63" s="11" t="s">
        <v>8</v>
      </c>
      <c r="I63" s="18" t="s">
        <v>8</v>
      </c>
      <c r="J63" s="11" t="s">
        <v>8</v>
      </c>
      <c r="K63" s="18" t="s">
        <v>8</v>
      </c>
    </row>
    <row r="64" spans="1:11" s="63" customFormat="1" x14ac:dyDescent="0.2">
      <c r="A64" s="88" t="s">
        <v>189</v>
      </c>
      <c r="B64" s="88" t="s">
        <v>14</v>
      </c>
      <c r="C64" s="88" t="s">
        <v>122</v>
      </c>
      <c r="D64" s="8" t="s">
        <v>15</v>
      </c>
      <c r="E64" s="88" t="s">
        <v>16</v>
      </c>
      <c r="F64" s="150">
        <v>31</v>
      </c>
      <c r="G64" s="9">
        <v>607.16999999999996</v>
      </c>
      <c r="H64" s="7">
        <f t="shared" ref="H64:H67" si="31">ROUND(G64+(G64*$I$6),2)</f>
        <v>789.2</v>
      </c>
      <c r="I64" s="9">
        <f t="shared" ref="I64:I67" si="32">H64*F64</f>
        <v>24465.200000000001</v>
      </c>
      <c r="J64" s="62">
        <f t="shared" ref="J64:J67" si="33">(H64)-(H64*$J$7)</f>
        <v>489.30400000000003</v>
      </c>
      <c r="K64" s="47">
        <f t="shared" ref="K64:K67" si="34">J64*F64</f>
        <v>15168.424000000001</v>
      </c>
    </row>
    <row r="65" spans="1:11" s="63" customFormat="1" ht="25.5" x14ac:dyDescent="0.2">
      <c r="A65" s="88" t="s">
        <v>190</v>
      </c>
      <c r="B65" s="88" t="s">
        <v>191</v>
      </c>
      <c r="C65" s="88" t="s">
        <v>122</v>
      </c>
      <c r="D65" s="8" t="s">
        <v>192</v>
      </c>
      <c r="E65" s="88" t="s">
        <v>39</v>
      </c>
      <c r="F65" s="150">
        <v>40</v>
      </c>
      <c r="G65" s="9">
        <v>206.12</v>
      </c>
      <c r="H65" s="7">
        <f t="shared" si="31"/>
        <v>267.91000000000003</v>
      </c>
      <c r="I65" s="9">
        <f t="shared" si="32"/>
        <v>10716.400000000001</v>
      </c>
      <c r="J65" s="62">
        <f t="shared" si="33"/>
        <v>166.10420000000002</v>
      </c>
      <c r="K65" s="47">
        <f t="shared" si="34"/>
        <v>6644.1680000000006</v>
      </c>
    </row>
    <row r="66" spans="1:11" s="63" customFormat="1" ht="25.5" x14ac:dyDescent="0.2">
      <c r="A66" s="88" t="s">
        <v>193</v>
      </c>
      <c r="B66" s="88" t="s">
        <v>194</v>
      </c>
      <c r="C66" s="88" t="s">
        <v>122</v>
      </c>
      <c r="D66" s="8" t="s">
        <v>195</v>
      </c>
      <c r="E66" s="88" t="s">
        <v>39</v>
      </c>
      <c r="F66" s="150">
        <v>10</v>
      </c>
      <c r="G66" s="9">
        <v>209.22</v>
      </c>
      <c r="H66" s="7">
        <f t="shared" si="31"/>
        <v>271.94</v>
      </c>
      <c r="I66" s="9">
        <f t="shared" si="32"/>
        <v>2719.4</v>
      </c>
      <c r="J66" s="62">
        <f t="shared" si="33"/>
        <v>168.6028</v>
      </c>
      <c r="K66" s="47">
        <f t="shared" si="34"/>
        <v>1686.028</v>
      </c>
    </row>
    <row r="67" spans="1:11" s="63" customFormat="1" ht="25.5" x14ac:dyDescent="0.2">
      <c r="A67" s="88" t="s">
        <v>196</v>
      </c>
      <c r="B67" s="88" t="s">
        <v>197</v>
      </c>
      <c r="C67" s="88" t="s">
        <v>122</v>
      </c>
      <c r="D67" s="8" t="s">
        <v>198</v>
      </c>
      <c r="E67" s="88" t="s">
        <v>39</v>
      </c>
      <c r="F67" s="150">
        <v>10</v>
      </c>
      <c r="G67" s="9">
        <v>185.41</v>
      </c>
      <c r="H67" s="7">
        <f t="shared" si="31"/>
        <v>241</v>
      </c>
      <c r="I67" s="9">
        <f t="shared" si="32"/>
        <v>2410</v>
      </c>
      <c r="J67" s="62">
        <f t="shared" si="33"/>
        <v>149.42000000000002</v>
      </c>
      <c r="K67" s="47">
        <f t="shared" si="34"/>
        <v>1494.2000000000003</v>
      </c>
    </row>
    <row r="68" spans="1:11" s="63" customFormat="1" x14ac:dyDescent="0.2">
      <c r="A68" s="25"/>
      <c r="B68" s="26"/>
      <c r="C68" s="26"/>
      <c r="D68" s="27"/>
      <c r="E68" s="26"/>
      <c r="F68" s="28"/>
      <c r="G68" s="29"/>
      <c r="H68" s="30" t="s">
        <v>91</v>
      </c>
      <c r="I68" s="128">
        <f>SUM(I64:I67)</f>
        <v>40311.000000000007</v>
      </c>
      <c r="J68" s="30"/>
      <c r="K68" s="128">
        <f>SUM(K64:K67)</f>
        <v>24992.82</v>
      </c>
    </row>
    <row r="69" spans="1:11" s="63" customFormat="1" x14ac:dyDescent="0.2">
      <c r="A69" s="143" t="s">
        <v>199</v>
      </c>
      <c r="B69" s="144" t="s">
        <v>7</v>
      </c>
      <c r="C69" s="144"/>
      <c r="D69" s="145" t="s">
        <v>200</v>
      </c>
      <c r="E69" s="144"/>
      <c r="F69" s="10"/>
      <c r="G69" s="11" t="s">
        <v>8</v>
      </c>
      <c r="H69" s="11" t="s">
        <v>8</v>
      </c>
      <c r="I69" s="18" t="s">
        <v>8</v>
      </c>
      <c r="J69" s="11" t="s">
        <v>8</v>
      </c>
      <c r="K69" s="18" t="s">
        <v>8</v>
      </c>
    </row>
    <row r="70" spans="1:11" s="63" customFormat="1" x14ac:dyDescent="0.2">
      <c r="A70" s="88" t="s">
        <v>201</v>
      </c>
      <c r="B70" s="88" t="s">
        <v>202</v>
      </c>
      <c r="C70" s="88" t="s">
        <v>122</v>
      </c>
      <c r="D70" s="8" t="s">
        <v>203</v>
      </c>
      <c r="E70" s="88" t="s">
        <v>16</v>
      </c>
      <c r="F70" s="150">
        <v>777.89</v>
      </c>
      <c r="G70" s="9">
        <v>11.82</v>
      </c>
      <c r="H70" s="7">
        <f t="shared" ref="H70:H72" si="35">ROUND(G70+(G70*$I$6),2)</f>
        <v>15.36</v>
      </c>
      <c r="I70" s="9">
        <f t="shared" ref="I70:I72" si="36">H70*F70</f>
        <v>11948.3904</v>
      </c>
      <c r="J70" s="62">
        <f t="shared" ref="J70:J72" si="37">(H70)-(H70*$J$7)</f>
        <v>9.5231999999999992</v>
      </c>
      <c r="K70" s="47">
        <f t="shared" ref="K70:K72" si="38">J70*F70</f>
        <v>7408.0020479999994</v>
      </c>
    </row>
    <row r="71" spans="1:11" s="63" customFormat="1" ht="25.5" x14ac:dyDescent="0.2">
      <c r="A71" s="88" t="s">
        <v>204</v>
      </c>
      <c r="B71" s="88" t="s">
        <v>205</v>
      </c>
      <c r="C71" s="88" t="s">
        <v>122</v>
      </c>
      <c r="D71" s="8" t="s">
        <v>206</v>
      </c>
      <c r="E71" s="88" t="s">
        <v>68</v>
      </c>
      <c r="F71" s="150">
        <v>10</v>
      </c>
      <c r="G71" s="9">
        <v>75.959999999999994</v>
      </c>
      <c r="H71" s="7">
        <f t="shared" si="35"/>
        <v>98.73</v>
      </c>
      <c r="I71" s="9">
        <f t="shared" si="36"/>
        <v>987.30000000000007</v>
      </c>
      <c r="J71" s="62">
        <f t="shared" si="37"/>
        <v>61.212600000000002</v>
      </c>
      <c r="K71" s="47">
        <f t="shared" si="38"/>
        <v>612.12599999999998</v>
      </c>
    </row>
    <row r="72" spans="1:11" s="63" customFormat="1" ht="25.5" x14ac:dyDescent="0.2">
      <c r="A72" s="88" t="s">
        <v>207</v>
      </c>
      <c r="B72" s="88" t="s">
        <v>208</v>
      </c>
      <c r="C72" s="88" t="s">
        <v>122</v>
      </c>
      <c r="D72" s="8" t="s">
        <v>209</v>
      </c>
      <c r="E72" s="88" t="s">
        <v>39</v>
      </c>
      <c r="F72" s="150">
        <v>1</v>
      </c>
      <c r="G72" s="9">
        <v>277.08</v>
      </c>
      <c r="H72" s="7">
        <f t="shared" si="35"/>
        <v>360.15</v>
      </c>
      <c r="I72" s="9">
        <f t="shared" si="36"/>
        <v>360.15</v>
      </c>
      <c r="J72" s="62">
        <f t="shared" si="37"/>
        <v>223.29299999999998</v>
      </c>
      <c r="K72" s="47">
        <f t="shared" si="38"/>
        <v>223.29299999999998</v>
      </c>
    </row>
    <row r="73" spans="1:11" s="63" customFormat="1" x14ac:dyDescent="0.2">
      <c r="A73" s="25"/>
      <c r="B73" s="26"/>
      <c r="C73" s="26"/>
      <c r="D73" s="27"/>
      <c r="E73" s="26"/>
      <c r="F73" s="28"/>
      <c r="G73" s="29"/>
      <c r="H73" s="30" t="s">
        <v>91</v>
      </c>
      <c r="I73" s="128">
        <f>SUM(I70:I72)</f>
        <v>13295.840399999999</v>
      </c>
      <c r="J73" s="30"/>
      <c r="K73" s="128">
        <f>SUM(K70:K72)</f>
        <v>8243.4210480000002</v>
      </c>
    </row>
    <row r="74" spans="1:11" x14ac:dyDescent="0.2">
      <c r="A74" s="35"/>
      <c r="B74" s="36"/>
      <c r="C74" s="36"/>
      <c r="D74" s="36"/>
      <c r="E74" s="36"/>
      <c r="F74" s="37"/>
      <c r="G74" s="37"/>
      <c r="H74" s="60" t="s">
        <v>78</v>
      </c>
      <c r="I74" s="61">
        <f>I16+I21+I30+I39+I44+I48+I56</f>
        <v>1158269.6455999999</v>
      </c>
      <c r="J74" s="38" t="s">
        <v>78</v>
      </c>
      <c r="K74" s="61">
        <f>K16+K21+K30+K39+K44+K48+K56+K62+K68+K73</f>
        <v>756515.52211999986</v>
      </c>
    </row>
    <row r="75" spans="1:11" x14ac:dyDescent="0.2">
      <c r="A75" s="55"/>
      <c r="B75" s="55"/>
      <c r="C75" s="55"/>
      <c r="D75" s="56"/>
      <c r="E75" s="56"/>
      <c r="F75" s="57"/>
      <c r="G75" s="58"/>
      <c r="H75" s="58"/>
      <c r="I75" s="58"/>
      <c r="J75" s="56"/>
      <c r="K75" s="59"/>
    </row>
    <row r="76" spans="1:11" x14ac:dyDescent="0.2">
      <c r="A76" s="55"/>
      <c r="B76" s="55"/>
      <c r="C76" s="55"/>
      <c r="D76" s="56"/>
      <c r="E76" s="56"/>
      <c r="F76" s="57"/>
      <c r="G76" s="58"/>
      <c r="H76" s="58"/>
      <c r="I76" s="58"/>
      <c r="J76" s="56"/>
      <c r="K76" s="59"/>
    </row>
    <row r="77" spans="1:11" x14ac:dyDescent="0.2">
      <c r="A77" s="55"/>
      <c r="B77" s="55"/>
      <c r="C77" s="55"/>
      <c r="D77" s="56"/>
      <c r="E77" s="56"/>
      <c r="F77" s="57"/>
      <c r="G77" s="58"/>
      <c r="H77" s="58"/>
      <c r="I77" s="58"/>
      <c r="J77" s="56"/>
      <c r="K77" s="59"/>
    </row>
    <row r="78" spans="1:11" x14ac:dyDescent="0.2">
      <c r="A78" s="55"/>
      <c r="B78" s="55"/>
      <c r="C78" s="55"/>
      <c r="D78" s="56"/>
      <c r="E78" s="56"/>
      <c r="F78" s="57"/>
      <c r="G78" s="58"/>
      <c r="H78" s="58"/>
      <c r="I78" s="58"/>
      <c r="J78" s="56"/>
      <c r="K78" s="59"/>
    </row>
    <row r="79" spans="1:11" x14ac:dyDescent="0.2">
      <c r="A79" s="55"/>
      <c r="B79" s="55"/>
      <c r="C79" s="55"/>
      <c r="D79" s="56"/>
      <c r="E79" s="56"/>
      <c r="F79" s="57"/>
      <c r="G79" s="58"/>
      <c r="H79" s="58"/>
      <c r="I79" s="58"/>
      <c r="J79" s="56"/>
      <c r="K79" s="59"/>
    </row>
    <row r="80" spans="1:11" x14ac:dyDescent="0.2">
      <c r="A80" s="55"/>
      <c r="B80" s="55"/>
      <c r="C80" s="55"/>
      <c r="D80" s="56"/>
      <c r="E80" s="56"/>
      <c r="F80" s="57"/>
      <c r="G80" s="58"/>
      <c r="H80" s="58"/>
      <c r="I80" s="58"/>
      <c r="J80" s="56"/>
      <c r="K80" s="59"/>
    </row>
    <row r="81" spans="1:11" x14ac:dyDescent="0.2">
      <c r="A81" s="55"/>
      <c r="B81" s="55"/>
      <c r="C81" s="55"/>
      <c r="D81" s="56"/>
      <c r="E81" s="56"/>
      <c r="F81" s="57"/>
      <c r="G81" s="58"/>
      <c r="H81" s="58"/>
      <c r="I81" s="58"/>
      <c r="J81" s="56"/>
      <c r="K81" s="59"/>
    </row>
    <row r="82" spans="1:11" x14ac:dyDescent="0.2">
      <c r="A82" s="55"/>
      <c r="B82" s="55"/>
      <c r="C82" s="55"/>
      <c r="D82" s="56"/>
      <c r="E82" s="56"/>
      <c r="F82" s="57"/>
      <c r="G82" s="58"/>
      <c r="H82" s="58"/>
      <c r="I82" s="58"/>
      <c r="J82" s="56"/>
      <c r="K82" s="59"/>
    </row>
    <row r="83" spans="1:11" x14ac:dyDescent="0.2">
      <c r="A83" s="55"/>
      <c r="B83" s="55"/>
      <c r="C83" s="55"/>
      <c r="D83" s="56"/>
      <c r="E83" s="56"/>
      <c r="F83" s="57"/>
      <c r="G83" s="58"/>
      <c r="H83" s="58"/>
      <c r="I83" s="58"/>
      <c r="J83" s="56"/>
      <c r="K83" s="59"/>
    </row>
    <row r="84" spans="1:11" x14ac:dyDescent="0.2">
      <c r="A84" s="55"/>
      <c r="B84" s="55"/>
      <c r="C84" s="55"/>
      <c r="D84" s="56"/>
      <c r="E84" s="56"/>
      <c r="F84" s="57"/>
      <c r="G84" s="58"/>
      <c r="H84" s="58"/>
      <c r="I84" s="58"/>
      <c r="J84" s="56"/>
      <c r="K84" s="59"/>
    </row>
    <row r="85" spans="1:11" x14ac:dyDescent="0.2">
      <c r="A85" s="55"/>
      <c r="B85" s="55"/>
      <c r="C85" s="55"/>
      <c r="D85" s="56"/>
      <c r="E85" s="56"/>
      <c r="F85" s="57"/>
      <c r="G85" s="58"/>
      <c r="H85" s="58"/>
      <c r="I85" s="58"/>
      <c r="J85" s="56"/>
      <c r="K85" s="59"/>
    </row>
    <row r="86" spans="1:11" x14ac:dyDescent="0.2">
      <c r="A86" s="55"/>
      <c r="B86" s="55"/>
      <c r="C86" s="55"/>
      <c r="D86" s="56"/>
      <c r="E86" s="56"/>
      <c r="F86" s="57"/>
      <c r="G86" s="58"/>
      <c r="H86" s="58"/>
      <c r="I86" s="58"/>
      <c r="J86" s="56"/>
      <c r="K86" s="59"/>
    </row>
    <row r="87" spans="1:11" x14ac:dyDescent="0.2">
      <c r="A87" s="55"/>
      <c r="B87" s="55"/>
      <c r="C87" s="55"/>
      <c r="D87" s="56"/>
      <c r="E87" s="56"/>
      <c r="F87" s="57"/>
    </row>
    <row r="88" spans="1:11" x14ac:dyDescent="0.2">
      <c r="A88" s="55"/>
      <c r="B88" s="55"/>
      <c r="C88" s="55"/>
      <c r="D88" s="56"/>
      <c r="E88" s="56"/>
      <c r="F88" s="57"/>
    </row>
  </sheetData>
  <mergeCells count="23">
    <mergeCell ref="K1:K2"/>
    <mergeCell ref="J1:J2"/>
    <mergeCell ref="C3:C5"/>
    <mergeCell ref="D3:E5"/>
    <mergeCell ref="K8:K9"/>
    <mergeCell ref="J4:J5"/>
    <mergeCell ref="K4:K5"/>
    <mergeCell ref="G8:H8"/>
    <mergeCell ref="E8:E9"/>
    <mergeCell ref="F8:F9"/>
    <mergeCell ref="D8:D9"/>
    <mergeCell ref="C8:C9"/>
    <mergeCell ref="B8:B9"/>
    <mergeCell ref="A8:A9"/>
    <mergeCell ref="I8:I9"/>
    <mergeCell ref="A1:I1"/>
    <mergeCell ref="A2:B7"/>
    <mergeCell ref="C2:E2"/>
    <mergeCell ref="F7:H7"/>
    <mergeCell ref="F3:I4"/>
    <mergeCell ref="F5:I5"/>
    <mergeCell ref="F2:I2"/>
    <mergeCell ref="D6:E6"/>
  </mergeCells>
  <pageMargins left="0.5" right="0.5" top="1" bottom="1" header="0.5" footer="0.5"/>
  <pageSetup paperSize="9" fitToHeight="0" orientation="landscape" r:id="rId1"/>
  <headerFooter>
    <oddHeader>&amp;L &amp;CPREFEITURA MUNICIPAL DE ITAPEMIRIM
CNPJ: 27.174.168/0001-70 &amp;R</oddHeader>
    <oddFooter>&amp;L &amp;CPRAÇA DOMINGOS JOSÉ MARTINS  - CENTRO - Itapemirim / ES
(28) 3529-6723 /  &amp;R</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5"/>
  <sheetViews>
    <sheetView zoomScale="80" zoomScaleNormal="80" workbookViewId="0">
      <selection activeCell="N12" sqref="N12"/>
    </sheetView>
  </sheetViews>
  <sheetFormatPr defaultColWidth="9" defaultRowHeight="14.25" x14ac:dyDescent="0.2"/>
  <cols>
    <col min="1" max="1" width="10.25" style="48" customWidth="1"/>
    <col min="2" max="2" width="32" style="48" bestFit="1" customWidth="1"/>
    <col min="3" max="3" width="17.125" style="48" bestFit="1" customWidth="1"/>
    <col min="4" max="4" width="9.75" style="48" bestFit="1" customWidth="1"/>
    <col min="5" max="11" width="14.75" style="48" customWidth="1"/>
    <col min="12" max="12" width="21.75" style="48" customWidth="1"/>
    <col min="13" max="13" width="9" style="48"/>
    <col min="14" max="14" width="15.125" style="48" bestFit="1" customWidth="1"/>
    <col min="15" max="16384" width="9" style="48"/>
  </cols>
  <sheetData>
    <row r="1" spans="1:13" ht="34.5" customHeight="1" x14ac:dyDescent="0.2">
      <c r="A1" s="327" t="str">
        <f>[1]Orçamento!A1</f>
        <v>PREFEITURA MUNICIPAL DE ITAPEMIRIM</v>
      </c>
      <c r="B1" s="328"/>
      <c r="C1" s="328"/>
      <c r="D1" s="328"/>
      <c r="E1" s="328"/>
      <c r="F1" s="328"/>
      <c r="G1" s="328"/>
      <c r="H1" s="328"/>
      <c r="I1" s="328"/>
      <c r="J1" s="328"/>
      <c r="K1" s="328"/>
      <c r="L1" s="329"/>
      <c r="M1" s="49"/>
    </row>
    <row r="2" spans="1:13" s="81" customFormat="1" ht="30" customHeight="1" x14ac:dyDescent="0.2">
      <c r="A2" s="79" t="str">
        <f>[1]Orçamento!C3</f>
        <v>OBRA:</v>
      </c>
      <c r="B2" s="340" t="str">
        <f>[1]Orçamento!D3</f>
        <v>REFORMA DO TERMINAL RODOVIÁRIO</v>
      </c>
      <c r="C2" s="341"/>
      <c r="D2" s="341"/>
      <c r="E2" s="341"/>
      <c r="F2" s="341"/>
      <c r="G2" s="341"/>
      <c r="H2" s="342"/>
      <c r="I2" s="336" t="s">
        <v>100</v>
      </c>
      <c r="J2" s="337"/>
      <c r="K2" s="77">
        <f>[1]Orçamento!I6</f>
        <v>0.29980000000000001</v>
      </c>
      <c r="L2" s="330"/>
      <c r="M2" s="80"/>
    </row>
    <row r="3" spans="1:13" s="81" customFormat="1" ht="30" customHeight="1" x14ac:dyDescent="0.2">
      <c r="A3" s="79" t="str">
        <f>[1]Orçamento!C6</f>
        <v>LOCAL:</v>
      </c>
      <c r="B3" s="343" t="str">
        <f>[1]Orçamento!D6</f>
        <v>R. CAMPINAS</v>
      </c>
      <c r="C3" s="344"/>
      <c r="D3" s="344"/>
      <c r="E3" s="344"/>
      <c r="F3" s="344"/>
      <c r="G3" s="344"/>
      <c r="H3" s="345"/>
      <c r="I3" s="338" t="s">
        <v>119</v>
      </c>
      <c r="J3" s="339"/>
      <c r="K3" s="78">
        <f>[1]Orçamento!K7</f>
        <v>756515.52211999986</v>
      </c>
      <c r="L3" s="331"/>
      <c r="M3" s="80"/>
    </row>
    <row r="4" spans="1:13" s="81" customFormat="1" ht="30" customHeight="1" x14ac:dyDescent="0.2">
      <c r="A4" s="82" t="str">
        <f>[1]Orçamento!C7</f>
        <v>BAIRRO:</v>
      </c>
      <c r="B4" s="340" t="str">
        <f>[1]Orçamento!D7</f>
        <v>VILA DO ITAPEMIRIM</v>
      </c>
      <c r="C4" s="341"/>
      <c r="D4" s="341"/>
      <c r="E4" s="341"/>
      <c r="F4" s="341"/>
      <c r="G4" s="341"/>
      <c r="H4" s="342"/>
      <c r="I4" s="338" t="s">
        <v>120</v>
      </c>
      <c r="J4" s="339"/>
      <c r="K4" s="83" t="str">
        <f>K6</f>
        <v>210 DIAS</v>
      </c>
      <c r="L4" s="332"/>
      <c r="M4" s="80"/>
    </row>
    <row r="5" spans="1:13" ht="18.75" customHeight="1" x14ac:dyDescent="0.2">
      <c r="A5" s="333" t="s">
        <v>101</v>
      </c>
      <c r="B5" s="334"/>
      <c r="C5" s="334"/>
      <c r="D5" s="334"/>
      <c r="E5" s="334"/>
      <c r="F5" s="334"/>
      <c r="G5" s="334"/>
      <c r="H5" s="334"/>
      <c r="I5" s="334"/>
      <c r="J5" s="334"/>
      <c r="K5" s="334"/>
      <c r="L5" s="335"/>
      <c r="M5" s="49"/>
    </row>
    <row r="6" spans="1:13" x14ac:dyDescent="0.2">
      <c r="A6" s="66" t="s">
        <v>102</v>
      </c>
      <c r="B6" s="67" t="s">
        <v>103</v>
      </c>
      <c r="C6" s="67" t="s">
        <v>104</v>
      </c>
      <c r="D6" s="67" t="s">
        <v>105</v>
      </c>
      <c r="E6" s="68" t="s">
        <v>112</v>
      </c>
      <c r="F6" s="68" t="s">
        <v>113</v>
      </c>
      <c r="G6" s="68" t="s">
        <v>114</v>
      </c>
      <c r="H6" s="68" t="s">
        <v>115</v>
      </c>
      <c r="I6" s="68" t="s">
        <v>116</v>
      </c>
      <c r="J6" s="68" t="s">
        <v>117</v>
      </c>
      <c r="K6" s="68" t="s">
        <v>118</v>
      </c>
      <c r="L6" s="69" t="s">
        <v>106</v>
      </c>
      <c r="M6" s="49"/>
    </row>
    <row r="7" spans="1:13" x14ac:dyDescent="0.2">
      <c r="A7" s="315" t="str">
        <f>[1]Orçamento!A10</f>
        <v xml:space="preserve"> 1 </v>
      </c>
      <c r="B7" s="316" t="str">
        <f>[1]Orçamento!D10</f>
        <v xml:space="preserve">SERVIÇOS PRELIMINARES </v>
      </c>
      <c r="C7" s="317">
        <f>[1]Orçamento!K16</f>
        <v>23318.346878000004</v>
      </c>
      <c r="D7" s="318">
        <f>C7/$C$27</f>
        <v>3.0823355497920906E-2</v>
      </c>
      <c r="E7" s="73">
        <v>0.5</v>
      </c>
      <c r="F7" s="73">
        <v>0.5</v>
      </c>
      <c r="G7" s="73"/>
      <c r="H7" s="73"/>
      <c r="I7" s="73"/>
      <c r="J7" s="73"/>
      <c r="K7" s="73"/>
      <c r="L7" s="75">
        <f>SUM(E7:K7)</f>
        <v>1</v>
      </c>
      <c r="M7" s="49"/>
    </row>
    <row r="8" spans="1:13" x14ac:dyDescent="0.2">
      <c r="A8" s="315"/>
      <c r="B8" s="316"/>
      <c r="C8" s="317"/>
      <c r="D8" s="318"/>
      <c r="E8" s="72">
        <f>$C$7*E7</f>
        <v>11659.173439000002</v>
      </c>
      <c r="F8" s="72">
        <f t="shared" ref="F8:K8" si="0">$C$7*F7</f>
        <v>11659.173439000002</v>
      </c>
      <c r="G8" s="72">
        <f t="shared" si="0"/>
        <v>0</v>
      </c>
      <c r="H8" s="72">
        <f t="shared" si="0"/>
        <v>0</v>
      </c>
      <c r="I8" s="72">
        <f t="shared" si="0"/>
        <v>0</v>
      </c>
      <c r="J8" s="72">
        <f t="shared" si="0"/>
        <v>0</v>
      </c>
      <c r="K8" s="72">
        <f t="shared" si="0"/>
        <v>0</v>
      </c>
      <c r="L8" s="70">
        <f>SUM(E8:K8)</f>
        <v>23318.346878000004</v>
      </c>
      <c r="M8" s="49"/>
    </row>
    <row r="9" spans="1:13" x14ac:dyDescent="0.2">
      <c r="A9" s="315" t="str">
        <f>[1]Orçamento!A17</f>
        <v xml:space="preserve"> 2 </v>
      </c>
      <c r="B9" s="316" t="str">
        <f>[1]Orçamento!D17</f>
        <v>CANTEIRO DE OBRAS</v>
      </c>
      <c r="C9" s="317">
        <f>[1]Orçamento!K21</f>
        <v>40953.449000000001</v>
      </c>
      <c r="D9" s="318">
        <f>C9/$C$27</f>
        <v>5.4134314237512617E-2</v>
      </c>
      <c r="E9" s="73">
        <f>0.142857142857143</f>
        <v>0.14285714285714299</v>
      </c>
      <c r="F9" s="73">
        <f t="shared" ref="F9:K9" si="1">0.142857142857143</f>
        <v>0.14285714285714299</v>
      </c>
      <c r="G9" s="73">
        <f t="shared" si="1"/>
        <v>0.14285714285714299</v>
      </c>
      <c r="H9" s="73">
        <f t="shared" si="1"/>
        <v>0.14285714285714299</v>
      </c>
      <c r="I9" s="73">
        <f t="shared" si="1"/>
        <v>0.14285714285714299</v>
      </c>
      <c r="J9" s="73">
        <f t="shared" si="1"/>
        <v>0.14285714285714299</v>
      </c>
      <c r="K9" s="73">
        <f t="shared" si="1"/>
        <v>0.14285714285714299</v>
      </c>
      <c r="L9" s="75">
        <f t="shared" ref="L9:L26" si="2">SUM(E9:K9)</f>
        <v>1.0000000000000009</v>
      </c>
      <c r="M9" s="49"/>
    </row>
    <row r="10" spans="1:13" x14ac:dyDescent="0.2">
      <c r="A10" s="315"/>
      <c r="B10" s="316"/>
      <c r="C10" s="317"/>
      <c r="D10" s="318"/>
      <c r="E10" s="72">
        <f>$C$9*E9</f>
        <v>5850.4927142857196</v>
      </c>
      <c r="F10" s="72">
        <f t="shared" ref="F10:K10" si="3">$C$9*F9</f>
        <v>5850.4927142857196</v>
      </c>
      <c r="G10" s="72">
        <f t="shared" si="3"/>
        <v>5850.4927142857196</v>
      </c>
      <c r="H10" s="72">
        <f t="shared" si="3"/>
        <v>5850.4927142857196</v>
      </c>
      <c r="I10" s="72">
        <f t="shared" si="3"/>
        <v>5850.4927142857196</v>
      </c>
      <c r="J10" s="72">
        <f t="shared" si="3"/>
        <v>5850.4927142857196</v>
      </c>
      <c r="K10" s="72">
        <f t="shared" si="3"/>
        <v>5850.4927142857196</v>
      </c>
      <c r="L10" s="70">
        <f>SUM(E10:K10)</f>
        <v>40953.449000000037</v>
      </c>
      <c r="M10" s="49"/>
    </row>
    <row r="11" spans="1:13" x14ac:dyDescent="0.2">
      <c r="A11" s="315" t="str">
        <f>[1]Orçamento!A22</f>
        <v xml:space="preserve"> 3 </v>
      </c>
      <c r="B11" s="316" t="str">
        <f>[1]Orçamento!D22</f>
        <v>DEMOLIÇÃO / RETIRADAS</v>
      </c>
      <c r="C11" s="317">
        <f>[1]Orçamento!K30</f>
        <v>20081.059037999999</v>
      </c>
      <c r="D11" s="318">
        <f>C11/$C$27</f>
        <v>2.6544146750256244E-2</v>
      </c>
      <c r="E11" s="73"/>
      <c r="F11" s="73">
        <v>0.2</v>
      </c>
      <c r="G11" s="73">
        <v>0.2</v>
      </c>
      <c r="H11" s="73">
        <v>0.2</v>
      </c>
      <c r="I11" s="73">
        <v>0.2</v>
      </c>
      <c r="J11" s="73">
        <v>0.2</v>
      </c>
      <c r="K11" s="73"/>
      <c r="L11" s="75">
        <f t="shared" si="2"/>
        <v>1</v>
      </c>
      <c r="M11" s="49"/>
    </row>
    <row r="12" spans="1:13" x14ac:dyDescent="0.2">
      <c r="A12" s="315"/>
      <c r="B12" s="316"/>
      <c r="C12" s="317"/>
      <c r="D12" s="318"/>
      <c r="E12" s="72">
        <f>$C$11*E11</f>
        <v>0</v>
      </c>
      <c r="F12" s="72">
        <f t="shared" ref="F12:K12" si="4">$C$11*F11</f>
        <v>4016.2118076000002</v>
      </c>
      <c r="G12" s="72">
        <f t="shared" si="4"/>
        <v>4016.2118076000002</v>
      </c>
      <c r="H12" s="72">
        <f t="shared" si="4"/>
        <v>4016.2118076000002</v>
      </c>
      <c r="I12" s="72">
        <f t="shared" si="4"/>
        <v>4016.2118076000002</v>
      </c>
      <c r="J12" s="72">
        <f t="shared" si="4"/>
        <v>4016.2118076000002</v>
      </c>
      <c r="K12" s="72">
        <f t="shared" si="4"/>
        <v>0</v>
      </c>
      <c r="L12" s="70">
        <f>SUM(E12:K12)</f>
        <v>20081.059037999999</v>
      </c>
      <c r="M12" s="49"/>
    </row>
    <row r="13" spans="1:13" x14ac:dyDescent="0.2">
      <c r="A13" s="321" t="str">
        <f>[1]Orçamento!A31</f>
        <v xml:space="preserve"> 4 </v>
      </c>
      <c r="B13" s="323" t="str">
        <f>[1]Orçamento!D31</f>
        <v>PAREDES/VEDAÇÃO/ DIVISÓRIA</v>
      </c>
      <c r="C13" s="325">
        <f>[1]Orçamento!K39</f>
        <v>24764.066412000004</v>
      </c>
      <c r="D13" s="319">
        <f>C13/$C$27</f>
        <v>3.2734379781928495E-2</v>
      </c>
      <c r="E13" s="73"/>
      <c r="F13" s="73"/>
      <c r="G13" s="73"/>
      <c r="H13" s="73">
        <v>0.3</v>
      </c>
      <c r="I13" s="73">
        <v>0.3</v>
      </c>
      <c r="J13" s="73">
        <v>0.4</v>
      </c>
      <c r="K13" s="73"/>
      <c r="L13" s="75">
        <f t="shared" si="2"/>
        <v>1</v>
      </c>
      <c r="M13" s="49"/>
    </row>
    <row r="14" spans="1:13" x14ac:dyDescent="0.2">
      <c r="A14" s="322"/>
      <c r="B14" s="324"/>
      <c r="C14" s="326"/>
      <c r="D14" s="320"/>
      <c r="E14" s="72">
        <f>$C$13*E13</f>
        <v>0</v>
      </c>
      <c r="F14" s="72">
        <f t="shared" ref="F14:K14" si="5">$C$13*F13</f>
        <v>0</v>
      </c>
      <c r="G14" s="72">
        <f t="shared" si="5"/>
        <v>0</v>
      </c>
      <c r="H14" s="72">
        <f t="shared" si="5"/>
        <v>7429.2199236000006</v>
      </c>
      <c r="I14" s="72">
        <f t="shared" si="5"/>
        <v>7429.2199236000006</v>
      </c>
      <c r="J14" s="72">
        <f t="shared" si="5"/>
        <v>9905.6265648000026</v>
      </c>
      <c r="K14" s="72">
        <f t="shared" si="5"/>
        <v>0</v>
      </c>
      <c r="L14" s="70">
        <f>SUM(E14:K14)</f>
        <v>24764.066412000004</v>
      </c>
      <c r="M14" s="49"/>
    </row>
    <row r="15" spans="1:13" x14ac:dyDescent="0.2">
      <c r="A15" s="315" t="str">
        <f>[1]Orçamento!A40</f>
        <v xml:space="preserve"> 5 </v>
      </c>
      <c r="B15" s="316" t="str">
        <f>[1]Orçamento!D40</f>
        <v>PISO</v>
      </c>
      <c r="C15" s="317">
        <f>[1]Orçamento!K44</f>
        <v>1775.8318999999999</v>
      </c>
      <c r="D15" s="318">
        <f>C15/$C$27</f>
        <v>2.3473832962786377E-3</v>
      </c>
      <c r="E15" s="74"/>
      <c r="F15" s="74">
        <v>0.4</v>
      </c>
      <c r="G15" s="74">
        <v>0.4</v>
      </c>
      <c r="H15" s="74">
        <v>0.2</v>
      </c>
      <c r="I15" s="74"/>
      <c r="J15" s="74"/>
      <c r="K15" s="74"/>
      <c r="L15" s="75">
        <f t="shared" ref="L15" si="6">SUM(E15:K15)</f>
        <v>1</v>
      </c>
      <c r="M15" s="49"/>
    </row>
    <row r="16" spans="1:13" x14ac:dyDescent="0.2">
      <c r="A16" s="315"/>
      <c r="B16" s="316"/>
      <c r="C16" s="317"/>
      <c r="D16" s="318"/>
      <c r="E16" s="72">
        <f t="shared" ref="E16:K16" si="7">$C$15*E15</f>
        <v>0</v>
      </c>
      <c r="F16" s="72">
        <f t="shared" si="7"/>
        <v>710.33276000000001</v>
      </c>
      <c r="G16" s="72">
        <f t="shared" si="7"/>
        <v>710.33276000000001</v>
      </c>
      <c r="H16" s="72">
        <f t="shared" si="7"/>
        <v>355.16638</v>
      </c>
      <c r="I16" s="72">
        <f t="shared" si="7"/>
        <v>0</v>
      </c>
      <c r="J16" s="72">
        <f t="shared" si="7"/>
        <v>0</v>
      </c>
      <c r="K16" s="72">
        <f t="shared" si="7"/>
        <v>0</v>
      </c>
      <c r="L16" s="70">
        <f>SUM(E16:K16)</f>
        <v>1775.8319000000001</v>
      </c>
      <c r="M16" s="49"/>
    </row>
    <row r="17" spans="1:14" x14ac:dyDescent="0.2">
      <c r="A17" s="315" t="str">
        <f>[1]Orçamento!A45</f>
        <v xml:space="preserve"> 6 </v>
      </c>
      <c r="B17" s="316" t="str">
        <f>[1]Orçamento!D45</f>
        <v>ESQUADRIAS</v>
      </c>
      <c r="C17" s="317">
        <f>[1]Orçamento!K48</f>
        <v>2499.1986719999995</v>
      </c>
      <c r="D17" s="318">
        <f>C17/$C$27</f>
        <v>3.3035656228129211E-3</v>
      </c>
      <c r="E17" s="74"/>
      <c r="F17" s="74"/>
      <c r="G17" s="74"/>
      <c r="H17" s="74"/>
      <c r="I17" s="74">
        <v>0.5</v>
      </c>
      <c r="J17" s="74">
        <v>0.5</v>
      </c>
      <c r="K17" s="74"/>
      <c r="L17" s="75">
        <f t="shared" ref="L17:L20" si="8">SUM(E17:K17)</f>
        <v>1</v>
      </c>
      <c r="M17" s="49"/>
    </row>
    <row r="18" spans="1:14" x14ac:dyDescent="0.2">
      <c r="A18" s="315"/>
      <c r="B18" s="316"/>
      <c r="C18" s="317"/>
      <c r="D18" s="318"/>
      <c r="E18" s="72">
        <f>$C$17*E17</f>
        <v>0</v>
      </c>
      <c r="F18" s="72">
        <f t="shared" ref="F18:K18" si="9">$C$17*F17</f>
        <v>0</v>
      </c>
      <c r="G18" s="72">
        <f t="shared" si="9"/>
        <v>0</v>
      </c>
      <c r="H18" s="72">
        <f t="shared" si="9"/>
        <v>0</v>
      </c>
      <c r="I18" s="72">
        <f t="shared" si="9"/>
        <v>1249.5993359999998</v>
      </c>
      <c r="J18" s="72">
        <f t="shared" si="9"/>
        <v>1249.5993359999998</v>
      </c>
      <c r="K18" s="72">
        <f t="shared" si="9"/>
        <v>0</v>
      </c>
      <c r="L18" s="70">
        <f t="shared" si="8"/>
        <v>2499.1986719999995</v>
      </c>
      <c r="M18" s="49"/>
    </row>
    <row r="19" spans="1:14" x14ac:dyDescent="0.2">
      <c r="A19" s="315" t="str">
        <f>[1]Orçamento!A49</f>
        <v xml:space="preserve"> 7 </v>
      </c>
      <c r="B19" s="316" t="str">
        <f>[1]Orçamento!D49</f>
        <v>ESTRUTURA METÁLICA</v>
      </c>
      <c r="C19" s="317">
        <f>[1]Orçamento!K56</f>
        <v>607241.63417199999</v>
      </c>
      <c r="D19" s="318">
        <f>C19/$C$27</f>
        <v>0.80268231968369075</v>
      </c>
      <c r="E19" s="74"/>
      <c r="F19" s="74"/>
      <c r="G19" s="74"/>
      <c r="H19" s="74"/>
      <c r="I19" s="74"/>
      <c r="J19" s="74">
        <v>0.5</v>
      </c>
      <c r="K19" s="74">
        <v>0.5</v>
      </c>
      <c r="L19" s="75">
        <f t="shared" si="8"/>
        <v>1</v>
      </c>
      <c r="M19" s="49"/>
    </row>
    <row r="20" spans="1:14" x14ac:dyDescent="0.2">
      <c r="A20" s="315"/>
      <c r="B20" s="316"/>
      <c r="C20" s="317"/>
      <c r="D20" s="318"/>
      <c r="E20" s="72">
        <f>$C$19*E19</f>
        <v>0</v>
      </c>
      <c r="F20" s="72">
        <f t="shared" ref="F20:K20" si="10">$C$19*F19</f>
        <v>0</v>
      </c>
      <c r="G20" s="72">
        <f t="shared" si="10"/>
        <v>0</v>
      </c>
      <c r="H20" s="72">
        <f t="shared" si="10"/>
        <v>0</v>
      </c>
      <c r="I20" s="72">
        <f t="shared" si="10"/>
        <v>0</v>
      </c>
      <c r="J20" s="72">
        <f t="shared" si="10"/>
        <v>303620.817086</v>
      </c>
      <c r="K20" s="72">
        <f t="shared" si="10"/>
        <v>303620.817086</v>
      </c>
      <c r="L20" s="70">
        <f t="shared" si="8"/>
        <v>607241.63417199999</v>
      </c>
      <c r="M20" s="49"/>
    </row>
    <row r="21" spans="1:14" x14ac:dyDescent="0.2">
      <c r="A21" s="315" t="str">
        <f>[1]Orçamento!A57</f>
        <v xml:space="preserve"> 8 </v>
      </c>
      <c r="B21" s="316" t="str">
        <f>[1]Orçamento!D57</f>
        <v>INSTALAÇÕES HIDROSSANITÁRIAS</v>
      </c>
      <c r="C21" s="317">
        <f>[1]Orçamento!K62</f>
        <v>2645.6949999999997</v>
      </c>
      <c r="D21" s="318">
        <f>C21/$C$27</f>
        <v>3.4972117856695278E-3</v>
      </c>
      <c r="E21" s="74"/>
      <c r="F21" s="74"/>
      <c r="G21" s="74"/>
      <c r="H21" s="74"/>
      <c r="I21" s="74"/>
      <c r="J21" s="74">
        <v>0.5</v>
      </c>
      <c r="K21" s="74">
        <v>0.5</v>
      </c>
      <c r="L21" s="75">
        <f t="shared" si="2"/>
        <v>1</v>
      </c>
      <c r="M21" s="49"/>
    </row>
    <row r="22" spans="1:14" x14ac:dyDescent="0.2">
      <c r="A22" s="315"/>
      <c r="B22" s="316"/>
      <c r="C22" s="317"/>
      <c r="D22" s="318"/>
      <c r="E22" s="72">
        <f>$C$21*E21</f>
        <v>0</v>
      </c>
      <c r="F22" s="72">
        <f t="shared" ref="F22:K22" si="11">$C$21*F21</f>
        <v>0</v>
      </c>
      <c r="G22" s="72">
        <f t="shared" si="11"/>
        <v>0</v>
      </c>
      <c r="H22" s="72">
        <f t="shared" si="11"/>
        <v>0</v>
      </c>
      <c r="I22" s="72">
        <f t="shared" si="11"/>
        <v>0</v>
      </c>
      <c r="J22" s="72">
        <f t="shared" si="11"/>
        <v>1322.8474999999999</v>
      </c>
      <c r="K22" s="72">
        <f t="shared" si="11"/>
        <v>1322.8474999999999</v>
      </c>
      <c r="L22" s="70">
        <f>SUM(E22:K22)</f>
        <v>2645.6949999999997</v>
      </c>
      <c r="M22" s="49"/>
    </row>
    <row r="23" spans="1:14" x14ac:dyDescent="0.2">
      <c r="A23" s="315" t="str">
        <f>[1]Orçamento!A63</f>
        <v xml:space="preserve"> 9 </v>
      </c>
      <c r="B23" s="316" t="str">
        <f>[1]Orçamento!D63</f>
        <v>INSTALAÇÕES ELÉTRICAS</v>
      </c>
      <c r="C23" s="317">
        <f>[1]Orçamento!K68</f>
        <v>24992.82</v>
      </c>
      <c r="D23" s="318">
        <f>C23/$C$27</f>
        <v>3.303675769924995E-2</v>
      </c>
      <c r="E23" s="74"/>
      <c r="F23" s="74"/>
      <c r="G23" s="74"/>
      <c r="H23" s="74"/>
      <c r="I23" s="74"/>
      <c r="J23" s="74"/>
      <c r="K23" s="74">
        <v>1</v>
      </c>
      <c r="L23" s="75">
        <f t="shared" si="2"/>
        <v>1</v>
      </c>
      <c r="M23" s="49"/>
    </row>
    <row r="24" spans="1:14" x14ac:dyDescent="0.2">
      <c r="A24" s="315"/>
      <c r="B24" s="316"/>
      <c r="C24" s="317"/>
      <c r="D24" s="318"/>
      <c r="E24" s="72">
        <f>$C$23*E23</f>
        <v>0</v>
      </c>
      <c r="F24" s="72">
        <f t="shared" ref="F24:K24" si="12">$C$23*F23</f>
        <v>0</v>
      </c>
      <c r="G24" s="72">
        <f t="shared" si="12"/>
        <v>0</v>
      </c>
      <c r="H24" s="72">
        <f t="shared" si="12"/>
        <v>0</v>
      </c>
      <c r="I24" s="72">
        <f t="shared" si="12"/>
        <v>0</v>
      </c>
      <c r="J24" s="72">
        <f t="shared" si="12"/>
        <v>0</v>
      </c>
      <c r="K24" s="72">
        <f t="shared" si="12"/>
        <v>24992.82</v>
      </c>
      <c r="L24" s="70">
        <f t="shared" si="2"/>
        <v>24992.82</v>
      </c>
      <c r="M24" s="49"/>
    </row>
    <row r="25" spans="1:14" x14ac:dyDescent="0.2">
      <c r="A25" s="315" t="str">
        <f>[1]Orçamento!A69</f>
        <v xml:space="preserve"> 10 </v>
      </c>
      <c r="B25" s="316" t="str">
        <f>[1]Orçamento!D69</f>
        <v>ITENS FINAIS</v>
      </c>
      <c r="C25" s="317">
        <f>[1]Orçamento!K73</f>
        <v>8243.4210480000002</v>
      </c>
      <c r="D25" s="318">
        <f>C25/$C$27</f>
        <v>1.0896565644680075E-2</v>
      </c>
      <c r="E25" s="74"/>
      <c r="F25" s="74"/>
      <c r="G25" s="74"/>
      <c r="H25" s="74"/>
      <c r="I25" s="74"/>
      <c r="J25" s="74"/>
      <c r="K25" s="74">
        <v>1</v>
      </c>
      <c r="L25" s="75">
        <f t="shared" si="2"/>
        <v>1</v>
      </c>
      <c r="M25" s="49"/>
    </row>
    <row r="26" spans="1:14" x14ac:dyDescent="0.2">
      <c r="A26" s="315"/>
      <c r="B26" s="316"/>
      <c r="C26" s="317"/>
      <c r="D26" s="318"/>
      <c r="E26" s="72">
        <f>$C$25*E25</f>
        <v>0</v>
      </c>
      <c r="F26" s="72">
        <f t="shared" ref="F26:K26" si="13">$C$25*F25</f>
        <v>0</v>
      </c>
      <c r="G26" s="72">
        <f t="shared" si="13"/>
        <v>0</v>
      </c>
      <c r="H26" s="72">
        <f t="shared" si="13"/>
        <v>0</v>
      </c>
      <c r="I26" s="72">
        <f t="shared" si="13"/>
        <v>0</v>
      </c>
      <c r="J26" s="72">
        <f t="shared" si="13"/>
        <v>0</v>
      </c>
      <c r="K26" s="72">
        <f t="shared" si="13"/>
        <v>8243.4210480000002</v>
      </c>
      <c r="L26" s="70">
        <f t="shared" si="2"/>
        <v>8243.4210480000002</v>
      </c>
      <c r="M26" s="49"/>
    </row>
    <row r="27" spans="1:14" x14ac:dyDescent="0.2">
      <c r="A27" s="299" t="s">
        <v>107</v>
      </c>
      <c r="B27" s="300"/>
      <c r="C27" s="303">
        <f>SUM(C7:C26)</f>
        <v>756515.52211999986</v>
      </c>
      <c r="D27" s="305">
        <f>SUM(D7:D26)</f>
        <v>1.0000000000000002</v>
      </c>
      <c r="E27" s="307"/>
      <c r="F27" s="308"/>
      <c r="G27" s="308"/>
      <c r="H27" s="308"/>
      <c r="I27" s="308"/>
      <c r="J27" s="308"/>
      <c r="K27" s="309"/>
      <c r="L27" s="313">
        <f>L8+L10+L12+L14+L16+L18+L20+L22+L24+L26</f>
        <v>756515.52211999986</v>
      </c>
      <c r="M27" s="49"/>
    </row>
    <row r="28" spans="1:14" x14ac:dyDescent="0.2">
      <c r="A28" s="301"/>
      <c r="B28" s="302"/>
      <c r="C28" s="304"/>
      <c r="D28" s="306"/>
      <c r="E28" s="310"/>
      <c r="F28" s="311"/>
      <c r="G28" s="311"/>
      <c r="H28" s="311"/>
      <c r="I28" s="311"/>
      <c r="J28" s="311"/>
      <c r="K28" s="312"/>
      <c r="L28" s="314"/>
      <c r="M28" s="49"/>
    </row>
    <row r="29" spans="1:14" x14ac:dyDescent="0.2">
      <c r="A29" s="292" t="s">
        <v>108</v>
      </c>
      <c r="B29" s="293"/>
      <c r="C29" s="293"/>
      <c r="D29" s="293"/>
      <c r="E29" s="50">
        <f t="shared" ref="E29:K29" si="14">E30/$C$27</f>
        <v>2.3145151211462264E-2</v>
      </c>
      <c r="F29" s="50">
        <f t="shared" si="14"/>
        <v>2.8453980561513513E-2</v>
      </c>
      <c r="G29" s="50">
        <f t="shared" si="14"/>
        <v>1.3042302812553058E-2</v>
      </c>
      <c r="H29" s="50">
        <f t="shared" si="14"/>
        <v>2.2862616747131609E-2</v>
      </c>
      <c r="I29" s="50">
        <f t="shared" si="14"/>
        <v>2.2862616747131609E-2</v>
      </c>
      <c r="J29" s="50">
        <f t="shared" si="14"/>
        <v>2.788466061815922E-2</v>
      </c>
      <c r="K29" s="50">
        <f t="shared" si="14"/>
        <v>5.3415402699266597E-2</v>
      </c>
      <c r="L29" s="294"/>
      <c r="M29" s="49"/>
      <c r="N29" s="71">
        <f>[1]Orçamento!K7</f>
        <v>756515.52211999986</v>
      </c>
    </row>
    <row r="30" spans="1:14" x14ac:dyDescent="0.2">
      <c r="A30" s="292" t="s">
        <v>109</v>
      </c>
      <c r="B30" s="293"/>
      <c r="C30" s="293"/>
      <c r="D30" s="293"/>
      <c r="E30" s="51">
        <f>E8+E10+E12+E14+E22+E24+E26</f>
        <v>17509.666153285722</v>
      </c>
      <c r="F30" s="51">
        <f t="shared" ref="F30:K30" si="15">F8+F10+F12+F14+F22+F24+F26</f>
        <v>21525.877960885722</v>
      </c>
      <c r="G30" s="51">
        <f t="shared" si="15"/>
        <v>9866.7045218857202</v>
      </c>
      <c r="H30" s="51">
        <f t="shared" si="15"/>
        <v>17295.924445485722</v>
      </c>
      <c r="I30" s="51">
        <f t="shared" si="15"/>
        <v>17295.924445485722</v>
      </c>
      <c r="J30" s="51">
        <f t="shared" si="15"/>
        <v>21095.178586685721</v>
      </c>
      <c r="K30" s="51">
        <f t="shared" si="15"/>
        <v>40409.581262285719</v>
      </c>
      <c r="L30" s="295"/>
      <c r="M30" s="49"/>
      <c r="N30" s="71">
        <f>C27</f>
        <v>756515.52211999986</v>
      </c>
    </row>
    <row r="31" spans="1:14" x14ac:dyDescent="0.2">
      <c r="A31" s="292" t="s">
        <v>110</v>
      </c>
      <c r="B31" s="293"/>
      <c r="C31" s="293"/>
      <c r="D31" s="293"/>
      <c r="E31" s="50">
        <f>E32/$C$27</f>
        <v>2.3145151211462264E-2</v>
      </c>
      <c r="F31" s="50">
        <f t="shared" ref="F31:K31" si="16">F32/$C$27</f>
        <v>5.1599131772975773E-2</v>
      </c>
      <c r="G31" s="50">
        <f t="shared" si="16"/>
        <v>6.4641434585528831E-2</v>
      </c>
      <c r="H31" s="50">
        <f t="shared" si="16"/>
        <v>8.7504051332660454E-2</v>
      </c>
      <c r="I31" s="50">
        <f t="shared" si="16"/>
        <v>0.11036666807979206</v>
      </c>
      <c r="J31" s="50">
        <f t="shared" si="16"/>
        <v>0.13825132869795129</v>
      </c>
      <c r="K31" s="50">
        <f t="shared" si="16"/>
        <v>0.19166673139721788</v>
      </c>
      <c r="L31" s="295"/>
      <c r="M31" s="49"/>
      <c r="N31" s="71">
        <f>L27</f>
        <v>756515.52211999986</v>
      </c>
    </row>
    <row r="32" spans="1:14" ht="15" thickBot="1" x14ac:dyDescent="0.25">
      <c r="A32" s="297" t="s">
        <v>111</v>
      </c>
      <c r="B32" s="298"/>
      <c r="C32" s="298"/>
      <c r="D32" s="298"/>
      <c r="E32" s="52">
        <f>E30</f>
        <v>17509.666153285722</v>
      </c>
      <c r="F32" s="52">
        <f t="shared" ref="F32:K32" si="17">E32+F30</f>
        <v>39035.54411417144</v>
      </c>
      <c r="G32" s="52">
        <f t="shared" si="17"/>
        <v>48902.248636057164</v>
      </c>
      <c r="H32" s="52">
        <f t="shared" si="17"/>
        <v>66198.173081542889</v>
      </c>
      <c r="I32" s="52">
        <f t="shared" si="17"/>
        <v>83494.097527028614</v>
      </c>
      <c r="J32" s="52">
        <f t="shared" si="17"/>
        <v>104589.27611371434</v>
      </c>
      <c r="K32" s="76">
        <f t="shared" si="17"/>
        <v>144998.85737600006</v>
      </c>
      <c r="L32" s="296"/>
      <c r="M32" s="49"/>
    </row>
    <row r="33" spans="1:13" x14ac:dyDescent="0.2">
      <c r="A33" s="53"/>
      <c r="B33" s="53"/>
      <c r="C33" s="53"/>
      <c r="D33" s="53"/>
      <c r="E33" s="54"/>
      <c r="F33" s="54"/>
      <c r="G33" s="54"/>
      <c r="H33" s="54"/>
      <c r="I33" s="54"/>
      <c r="J33" s="54"/>
      <c r="K33" s="54"/>
      <c r="L33" s="54"/>
      <c r="M33" s="49"/>
    </row>
    <row r="34" spans="1:13" x14ac:dyDescent="0.2">
      <c r="A34" s="53"/>
      <c r="B34" s="53"/>
      <c r="C34" s="53"/>
      <c r="D34" s="53"/>
      <c r="E34" s="54"/>
      <c r="F34" s="54"/>
      <c r="G34" s="54"/>
      <c r="H34" s="54"/>
      <c r="I34" s="54"/>
      <c r="J34" s="54"/>
      <c r="K34" s="54"/>
      <c r="L34" s="54"/>
      <c r="M34" s="49"/>
    </row>
    <row r="35" spans="1:13" x14ac:dyDescent="0.2">
      <c r="A35" s="53"/>
      <c r="B35" s="53"/>
      <c r="C35" s="53"/>
      <c r="D35" s="53"/>
      <c r="E35" s="53"/>
      <c r="F35" s="53"/>
      <c r="G35" s="53"/>
      <c r="H35" s="53"/>
      <c r="I35" s="54"/>
      <c r="J35" s="54"/>
      <c r="K35" s="54"/>
      <c r="L35" s="54"/>
      <c r="M35" s="49"/>
    </row>
  </sheetData>
  <mergeCells count="59">
    <mergeCell ref="A23:A24"/>
    <mergeCell ref="B23:B24"/>
    <mergeCell ref="C23:C24"/>
    <mergeCell ref="D23:D24"/>
    <mergeCell ref="A25:A26"/>
    <mergeCell ref="B25:B26"/>
    <mergeCell ref="C25:C26"/>
    <mergeCell ref="D25:D26"/>
    <mergeCell ref="C21:C22"/>
    <mergeCell ref="D21:D22"/>
    <mergeCell ref="D17:D18"/>
    <mergeCell ref="D19:D20"/>
    <mergeCell ref="A19:A20"/>
    <mergeCell ref="B19:B20"/>
    <mergeCell ref="C19:C20"/>
    <mergeCell ref="A21:A22"/>
    <mergeCell ref="B21:B22"/>
    <mergeCell ref="A1:L1"/>
    <mergeCell ref="L2:L4"/>
    <mergeCell ref="A5:L5"/>
    <mergeCell ref="I2:J2"/>
    <mergeCell ref="I3:J3"/>
    <mergeCell ref="I4:J4"/>
    <mergeCell ref="B2:H2"/>
    <mergeCell ref="B3:H3"/>
    <mergeCell ref="B4:H4"/>
    <mergeCell ref="B13:B14"/>
    <mergeCell ref="C13:C14"/>
    <mergeCell ref="A11:A12"/>
    <mergeCell ref="B11:B12"/>
    <mergeCell ref="A17:A18"/>
    <mergeCell ref="B17:B18"/>
    <mergeCell ref="C17:C18"/>
    <mergeCell ref="A7:A8"/>
    <mergeCell ref="B7:B8"/>
    <mergeCell ref="C7:C8"/>
    <mergeCell ref="D7:D8"/>
    <mergeCell ref="D15:D16"/>
    <mergeCell ref="C15:C16"/>
    <mergeCell ref="D13:D14"/>
    <mergeCell ref="A9:A10"/>
    <mergeCell ref="C11:C12"/>
    <mergeCell ref="D11:D12"/>
    <mergeCell ref="B9:B10"/>
    <mergeCell ref="C9:C10"/>
    <mergeCell ref="D9:D10"/>
    <mergeCell ref="A15:A16"/>
    <mergeCell ref="B15:B16"/>
    <mergeCell ref="A13:A14"/>
    <mergeCell ref="A27:B28"/>
    <mergeCell ref="C27:C28"/>
    <mergeCell ref="D27:D28"/>
    <mergeCell ref="E27:K28"/>
    <mergeCell ref="L27:L28"/>
    <mergeCell ref="A29:D29"/>
    <mergeCell ref="L29:L32"/>
    <mergeCell ref="A30:D30"/>
    <mergeCell ref="A31:D31"/>
    <mergeCell ref="A32:D32"/>
  </mergeCells>
  <pageMargins left="0.511811024" right="0.511811024" top="0.78740157499999996" bottom="0.78740157499999996" header="0.31496062000000002" footer="0.31496062000000002"/>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L39"/>
  <sheetViews>
    <sheetView showOutlineSymbols="0" showWhiteSpace="0" zoomScale="80" zoomScaleNormal="80" workbookViewId="0">
      <selection activeCell="D20" sqref="D20"/>
    </sheetView>
  </sheetViews>
  <sheetFormatPr defaultColWidth="9" defaultRowHeight="15" x14ac:dyDescent="0.2"/>
  <cols>
    <col min="1" max="2" width="10" style="2" customWidth="1"/>
    <col min="3" max="3" width="13.25" style="2" bestFit="1" customWidth="1"/>
    <col min="4" max="4" width="75.875" style="1" bestFit="1" customWidth="1"/>
    <col min="5" max="5" width="8" style="1" bestFit="1" customWidth="1"/>
    <col min="6" max="6" width="8.5" style="4" bestFit="1" customWidth="1"/>
    <col min="7" max="9" width="13.125" style="3" bestFit="1" customWidth="1"/>
    <col min="10" max="10" width="18.5" style="1" customWidth="1"/>
    <col min="11" max="11" width="18.5" style="40" customWidth="1"/>
    <col min="12" max="12" width="9" style="1"/>
    <col min="13" max="13" width="10.375" style="1" bestFit="1" customWidth="1"/>
    <col min="14" max="16384" width="9" style="1"/>
  </cols>
  <sheetData>
    <row r="1" spans="1:12" ht="21.75" customHeight="1" x14ac:dyDescent="0.2">
      <c r="A1" s="253" t="s">
        <v>70</v>
      </c>
      <c r="B1" s="253"/>
      <c r="C1" s="253"/>
      <c r="D1" s="253"/>
      <c r="E1" s="253"/>
      <c r="F1" s="253"/>
      <c r="G1" s="253"/>
      <c r="H1" s="253"/>
      <c r="I1" s="253"/>
      <c r="J1" s="277" t="s">
        <v>72</v>
      </c>
      <c r="K1" s="275" t="s">
        <v>73</v>
      </c>
    </row>
    <row r="2" spans="1:12" ht="15.75" x14ac:dyDescent="0.2">
      <c r="A2" s="254"/>
      <c r="B2" s="254"/>
      <c r="C2" s="255" t="s">
        <v>121</v>
      </c>
      <c r="D2" s="256"/>
      <c r="E2" s="257"/>
      <c r="F2" s="270" t="s">
        <v>79</v>
      </c>
      <c r="G2" s="271"/>
      <c r="H2" s="271"/>
      <c r="I2" s="272"/>
      <c r="J2" s="277"/>
      <c r="K2" s="276"/>
    </row>
    <row r="3" spans="1:12" x14ac:dyDescent="0.2">
      <c r="A3" s="254"/>
      <c r="B3" s="254"/>
      <c r="C3" s="278" t="s">
        <v>71</v>
      </c>
      <c r="D3" s="281" t="s">
        <v>3124</v>
      </c>
      <c r="E3" s="282"/>
      <c r="F3" s="261" t="s">
        <v>139</v>
      </c>
      <c r="G3" s="262"/>
      <c r="H3" s="262"/>
      <c r="I3" s="263"/>
      <c r="J3" s="152" t="s">
        <v>74</v>
      </c>
      <c r="K3" s="152" t="s">
        <v>75</v>
      </c>
    </row>
    <row r="4" spans="1:12" x14ac:dyDescent="0.2">
      <c r="A4" s="254"/>
      <c r="B4" s="254"/>
      <c r="C4" s="279"/>
      <c r="D4" s="283"/>
      <c r="E4" s="284"/>
      <c r="F4" s="264"/>
      <c r="G4" s="265"/>
      <c r="H4" s="265"/>
      <c r="I4" s="266"/>
      <c r="J4" s="287" t="s">
        <v>93</v>
      </c>
      <c r="K4" s="346" t="s">
        <v>94</v>
      </c>
    </row>
    <row r="5" spans="1:12" x14ac:dyDescent="0.2">
      <c r="A5" s="254"/>
      <c r="B5" s="254"/>
      <c r="C5" s="280"/>
      <c r="D5" s="285"/>
      <c r="E5" s="286"/>
      <c r="F5" s="267" t="s">
        <v>92</v>
      </c>
      <c r="G5" s="268"/>
      <c r="H5" s="268"/>
      <c r="I5" s="269"/>
      <c r="J5" s="287"/>
      <c r="K5" s="347"/>
    </row>
    <row r="6" spans="1:12" ht="25.5" x14ac:dyDescent="0.2">
      <c r="A6" s="254"/>
      <c r="B6" s="254"/>
      <c r="C6" s="84" t="s">
        <v>81</v>
      </c>
      <c r="D6" s="273" t="str">
        <f>[2]Orçamento!D6</f>
        <v>R. CAMPINAS</v>
      </c>
      <c r="E6" s="274"/>
      <c r="F6" s="151" t="s">
        <v>84</v>
      </c>
      <c r="G6" s="17">
        <v>1.5727</v>
      </c>
      <c r="H6" s="153" t="s">
        <v>83</v>
      </c>
      <c r="I6" s="15">
        <v>0.29980000000000001</v>
      </c>
      <c r="J6" s="153" t="s">
        <v>95</v>
      </c>
      <c r="K6" s="41" t="s">
        <v>99</v>
      </c>
    </row>
    <row r="7" spans="1:12" ht="15.75" x14ac:dyDescent="0.2">
      <c r="A7" s="254"/>
      <c r="B7" s="254"/>
      <c r="C7" s="84" t="s">
        <v>82</v>
      </c>
      <c r="D7" s="85" t="str">
        <f>[2]Orçamento!D7</f>
        <v>VILA DO ITAPEMIRIM</v>
      </c>
      <c r="E7" s="86"/>
      <c r="F7" s="258" t="s">
        <v>3123</v>
      </c>
      <c r="G7" s="259"/>
      <c r="H7" s="260"/>
      <c r="I7" s="161">
        <f>I26</f>
        <v>87117.95</v>
      </c>
      <c r="J7" s="46">
        <v>0.38</v>
      </c>
      <c r="K7" s="39">
        <f>K26</f>
        <v>54009.29</v>
      </c>
    </row>
    <row r="8" spans="1:12" x14ac:dyDescent="0.2">
      <c r="A8" s="250" t="s">
        <v>0</v>
      </c>
      <c r="B8" s="250" t="s">
        <v>1</v>
      </c>
      <c r="C8" s="250" t="s">
        <v>76</v>
      </c>
      <c r="D8" s="250" t="s">
        <v>2</v>
      </c>
      <c r="E8" s="250" t="s">
        <v>3</v>
      </c>
      <c r="F8" s="291" t="s">
        <v>4</v>
      </c>
      <c r="G8" s="290" t="s">
        <v>69</v>
      </c>
      <c r="H8" s="290"/>
      <c r="I8" s="251" t="s">
        <v>3122</v>
      </c>
      <c r="J8" s="153" t="s">
        <v>97</v>
      </c>
      <c r="K8" s="251" t="s">
        <v>5</v>
      </c>
    </row>
    <row r="9" spans="1:12" x14ac:dyDescent="0.2">
      <c r="A9" s="250"/>
      <c r="B9" s="250"/>
      <c r="C9" s="250"/>
      <c r="D9" s="250"/>
      <c r="E9" s="250"/>
      <c r="F9" s="291"/>
      <c r="G9" s="142" t="s">
        <v>96</v>
      </c>
      <c r="H9" s="142" t="s">
        <v>77</v>
      </c>
      <c r="I9" s="252"/>
      <c r="J9" s="142" t="s">
        <v>98</v>
      </c>
      <c r="K9" s="252"/>
    </row>
    <row r="10" spans="1:12" x14ac:dyDescent="0.2">
      <c r="A10" s="143" t="s">
        <v>6</v>
      </c>
      <c r="B10" s="144" t="s">
        <v>7</v>
      </c>
      <c r="C10" s="144"/>
      <c r="D10" s="145" t="s">
        <v>3121</v>
      </c>
      <c r="E10" s="144"/>
      <c r="F10" s="10"/>
      <c r="G10" s="11" t="s">
        <v>8</v>
      </c>
      <c r="H10" s="11" t="s">
        <v>8</v>
      </c>
      <c r="I10" s="18" t="s">
        <v>8</v>
      </c>
      <c r="J10" s="11" t="s">
        <v>8</v>
      </c>
      <c r="K10" s="18" t="s">
        <v>8</v>
      </c>
    </row>
    <row r="11" spans="1:12" s="63" customFormat="1" ht="38.25" x14ac:dyDescent="0.2">
      <c r="A11" s="88" t="s">
        <v>3120</v>
      </c>
      <c r="B11" s="91" t="s">
        <v>2905</v>
      </c>
      <c r="C11" s="88" t="s">
        <v>3108</v>
      </c>
      <c r="D11" s="8" t="str">
        <f>VLOOKUP(B11,'[2]DER 12-21'!$A$13:$D$1493,2)</f>
        <v>Galpão para serraria e carpintaria área 12.00m2, em peça de madeira 8x8cm e contraventamento de 5x7cm, cobertura de telha de fibroc. de 6mm, inclusive ponto e cabo de alimentação da máquina, conf. projeto (1 utilização)</v>
      </c>
      <c r="E11" s="88" t="str">
        <f>VLOOKUP(B11,'[2]DER 12-21'!$A$13:$D$1493,3)</f>
        <v>m2</v>
      </c>
      <c r="F11" s="150">
        <f>'[2]PC01 - Memória'!I10</f>
        <v>12</v>
      </c>
      <c r="G11" s="9">
        <f>VLOOKUP(B11,'[2]DER 12-21'!$A$13:$D$1493,4)</f>
        <v>233</v>
      </c>
      <c r="H11" s="7">
        <f>TRUNC(G11+(G11*$I$6),2)</f>
        <v>302.85000000000002</v>
      </c>
      <c r="I11" s="9">
        <f>TRUNC(H11*F11,2)</f>
        <v>3634.2</v>
      </c>
      <c r="J11" s="62">
        <f>TRUNC((H11)-(H11*$J$7),2)</f>
        <v>187.76</v>
      </c>
      <c r="K11" s="47">
        <f>TRUNC(J11*F11,2)</f>
        <v>2253.12</v>
      </c>
    </row>
    <row r="12" spans="1:12" s="63" customFormat="1" ht="38.25" x14ac:dyDescent="0.2">
      <c r="A12" s="88" t="s">
        <v>3119</v>
      </c>
      <c r="B12" s="91">
        <v>5928</v>
      </c>
      <c r="C12" s="88" t="s">
        <v>19</v>
      </c>
      <c r="D12" s="8" t="s">
        <v>3118</v>
      </c>
      <c r="E12" s="88" t="s">
        <v>3117</v>
      </c>
      <c r="F12" s="150">
        <f>'[2]PC01 - Memória'!I11</f>
        <v>120</v>
      </c>
      <c r="G12" s="9">
        <v>223.26</v>
      </c>
      <c r="H12" s="7">
        <f>TRUNC(G12+(G12*$I$6),2)</f>
        <v>290.19</v>
      </c>
      <c r="I12" s="9">
        <f>TRUNC(H12*F12,2)</f>
        <v>34822.800000000003</v>
      </c>
      <c r="J12" s="62">
        <f>TRUNC((H12)-(H12*$J$7),2)</f>
        <v>179.91</v>
      </c>
      <c r="K12" s="47">
        <f>TRUNC(J12*F12,2)</f>
        <v>21589.200000000001</v>
      </c>
    </row>
    <row r="13" spans="1:12" s="64" customFormat="1" x14ac:dyDescent="0.2">
      <c r="A13" s="42"/>
      <c r="B13" s="43"/>
      <c r="C13" s="43"/>
      <c r="D13" s="44"/>
      <c r="E13" s="43"/>
      <c r="F13" s="45"/>
      <c r="G13" s="156"/>
      <c r="H13" s="30" t="s">
        <v>85</v>
      </c>
      <c r="I13" s="157">
        <f>SUM(I11:I12)</f>
        <v>38457</v>
      </c>
      <c r="J13" s="30"/>
      <c r="K13" s="157">
        <f>SUM(K11:K12)</f>
        <v>23842.32</v>
      </c>
    </row>
    <row r="14" spans="1:12" s="63" customFormat="1" x14ac:dyDescent="0.2">
      <c r="A14" s="146" t="s">
        <v>20</v>
      </c>
      <c r="B14" s="147" t="s">
        <v>7</v>
      </c>
      <c r="C14" s="147"/>
      <c r="D14" s="148" t="s">
        <v>21</v>
      </c>
      <c r="E14" s="147"/>
      <c r="F14" s="32"/>
      <c r="G14" s="33" t="s">
        <v>8</v>
      </c>
      <c r="H14" s="33" t="s">
        <v>8</v>
      </c>
      <c r="I14" s="34" t="s">
        <v>8</v>
      </c>
      <c r="J14" s="11" t="s">
        <v>8</v>
      </c>
      <c r="K14" s="18" t="s">
        <v>8</v>
      </c>
    </row>
    <row r="15" spans="1:12" s="63" customFormat="1" x14ac:dyDescent="0.2">
      <c r="A15" s="88" t="s">
        <v>22</v>
      </c>
      <c r="B15" s="88">
        <v>90777</v>
      </c>
      <c r="C15" s="88" t="s">
        <v>19</v>
      </c>
      <c r="D15" s="8" t="s">
        <v>3116</v>
      </c>
      <c r="E15" s="88" t="s">
        <v>25</v>
      </c>
      <c r="F15" s="150">
        <f>'[2]PC01 - Memória'!I14</f>
        <v>200</v>
      </c>
      <c r="G15" s="9">
        <v>94.28</v>
      </c>
      <c r="H15" s="7">
        <f>TRUNC(G15+(G15*$I$6),2)</f>
        <v>122.54</v>
      </c>
      <c r="I15" s="9">
        <f>TRUNC(H15*F15,2)</f>
        <v>24508</v>
      </c>
      <c r="J15" s="62">
        <f>TRUNC((H15)-(H15*$J$7),2)</f>
        <v>75.97</v>
      </c>
      <c r="K15" s="47">
        <f>TRUNC(J15*F15,2)</f>
        <v>15194</v>
      </c>
      <c r="L15" s="160"/>
    </row>
    <row r="16" spans="1:12" s="63" customFormat="1" x14ac:dyDescent="0.2">
      <c r="A16" s="88" t="s">
        <v>3115</v>
      </c>
      <c r="B16" s="88">
        <v>91677</v>
      </c>
      <c r="C16" s="88" t="s">
        <v>19</v>
      </c>
      <c r="D16" s="8" t="s">
        <v>3114</v>
      </c>
      <c r="E16" s="88" t="s">
        <v>25</v>
      </c>
      <c r="F16" s="150">
        <f>'[2]PC01 - Memória'!I15</f>
        <v>100</v>
      </c>
      <c r="G16" s="9">
        <v>101.61</v>
      </c>
      <c r="H16" s="7">
        <f>TRUNC(G16+(G16*$I$6),2)</f>
        <v>132.07</v>
      </c>
      <c r="I16" s="9">
        <f>TRUNC(H16*F16,2)</f>
        <v>13207</v>
      </c>
      <c r="J16" s="62">
        <f>TRUNC((H16)-(H16*$J$7),2)</f>
        <v>81.88</v>
      </c>
      <c r="K16" s="47">
        <f>TRUNC(J16*F16,2)</f>
        <v>8188</v>
      </c>
      <c r="L16" s="160"/>
    </row>
    <row r="17" spans="1:11" s="64" customFormat="1" x14ac:dyDescent="0.2">
      <c r="A17" s="42"/>
      <c r="B17" s="43"/>
      <c r="C17" s="43"/>
      <c r="D17" s="44"/>
      <c r="E17" s="43"/>
      <c r="F17" s="45"/>
      <c r="G17" s="156"/>
      <c r="H17" s="30" t="s">
        <v>86</v>
      </c>
      <c r="I17" s="157">
        <f>SUM(I15:I16)</f>
        <v>37715</v>
      </c>
      <c r="J17" s="30"/>
      <c r="K17" s="157">
        <f>SUM(K15:K16)</f>
        <v>23382</v>
      </c>
    </row>
    <row r="18" spans="1:11" s="63" customFormat="1" x14ac:dyDescent="0.2">
      <c r="A18" s="146" t="s">
        <v>31</v>
      </c>
      <c r="B18" s="147" t="s">
        <v>7</v>
      </c>
      <c r="C18" s="147"/>
      <c r="D18" s="148" t="s">
        <v>2443</v>
      </c>
      <c r="E18" s="147"/>
      <c r="F18" s="32"/>
      <c r="G18" s="33" t="s">
        <v>8</v>
      </c>
      <c r="H18" s="33" t="s">
        <v>8</v>
      </c>
      <c r="I18" s="34" t="s">
        <v>8</v>
      </c>
      <c r="J18" s="33" t="s">
        <v>8</v>
      </c>
      <c r="K18" s="34" t="s">
        <v>8</v>
      </c>
    </row>
    <row r="19" spans="1:11" s="63" customFormat="1" x14ac:dyDescent="0.2">
      <c r="A19" s="5" t="s">
        <v>3113</v>
      </c>
      <c r="B19" s="91" t="s">
        <v>2432</v>
      </c>
      <c r="C19" s="88" t="s">
        <v>3108</v>
      </c>
      <c r="D19" s="8" t="str">
        <f>VLOOKUP(B19,'[2]DER 12-21'!$A$13:$D$1493,2)</f>
        <v>Pintura impermeabilizante com igolflex ou equivalente a 3 demãos</v>
      </c>
      <c r="E19" s="88" t="str">
        <f>VLOOKUP(B19,'[2]DER 12-21'!$A$13:$D$1493,3)</f>
        <v>m2</v>
      </c>
      <c r="F19" s="150">
        <f>'[2]PC01 - Memória'!I18</f>
        <v>90.68</v>
      </c>
      <c r="G19" s="9">
        <f>VLOOKUP(B19,'[2]DER 12-21'!$A$13:$D$1493,4)</f>
        <v>41.96</v>
      </c>
      <c r="H19" s="7">
        <f>TRUNC(G19+(G19*$I$6),2)</f>
        <v>54.53</v>
      </c>
      <c r="I19" s="9">
        <f>TRUNC(H19*F19,2)</f>
        <v>4944.78</v>
      </c>
      <c r="J19" s="62">
        <f>TRUNC((H19)-(H19*$J$7),2)</f>
        <v>33.799999999999997</v>
      </c>
      <c r="K19" s="47">
        <f>TRUNC(J19*F19,2)</f>
        <v>3064.98</v>
      </c>
    </row>
    <row r="20" spans="1:11" s="63" customFormat="1" x14ac:dyDescent="0.2">
      <c r="A20" s="25"/>
      <c r="B20" s="26"/>
      <c r="C20" s="26"/>
      <c r="D20" s="27"/>
      <c r="E20" s="26"/>
      <c r="F20" s="28"/>
      <c r="G20" s="29"/>
      <c r="H20" s="30" t="s">
        <v>87</v>
      </c>
      <c r="I20" s="157">
        <f>SUM(I19:I19)</f>
        <v>4944.78</v>
      </c>
      <c r="J20" s="30"/>
      <c r="K20" s="157">
        <f>SUM(K19:K19)</f>
        <v>3064.98</v>
      </c>
    </row>
    <row r="21" spans="1:11" s="63" customFormat="1" x14ac:dyDescent="0.2">
      <c r="A21" s="146" t="s">
        <v>43</v>
      </c>
      <c r="B21" s="147" t="s">
        <v>7</v>
      </c>
      <c r="C21" s="147"/>
      <c r="D21" s="148" t="s">
        <v>3112</v>
      </c>
      <c r="E21" s="147"/>
      <c r="F21" s="32"/>
      <c r="G21" s="33" t="s">
        <v>8</v>
      </c>
      <c r="H21" s="33" t="s">
        <v>8</v>
      </c>
      <c r="I21" s="34" t="s">
        <v>8</v>
      </c>
      <c r="J21" s="11" t="s">
        <v>8</v>
      </c>
      <c r="K21" s="18" t="s">
        <v>8</v>
      </c>
    </row>
    <row r="22" spans="1:11" s="63" customFormat="1" ht="25.5" x14ac:dyDescent="0.2">
      <c r="A22" s="5" t="s">
        <v>3111</v>
      </c>
      <c r="B22" s="91" t="s">
        <v>592</v>
      </c>
      <c r="C22" s="88" t="s">
        <v>3108</v>
      </c>
      <c r="D22" s="8" t="str">
        <f>VLOOKUP(B22,'[2]DER 12-21'!$A$13:$D$1493,2)</f>
        <v>Fornecimento e assentamento de ladrilho hidráulico pastilhado, vermelho, dim. 20x20 cm, esp. 1.5cm, assentado com pasta de cimento colante, exclusive regularização e lastro</v>
      </c>
      <c r="E22" s="88" t="str">
        <f>VLOOKUP(B22,'[2]DER 12-21'!$A$13:$D$1493,3)</f>
        <v>m2</v>
      </c>
      <c r="F22" s="150">
        <f>'[2]PC01 - Memória'!I22</f>
        <v>18</v>
      </c>
      <c r="G22" s="9">
        <f>VLOOKUP(B22,'[2]DER 12-21'!$A$13:$D$1493,4)</f>
        <v>68.349999999999994</v>
      </c>
      <c r="H22" s="7">
        <f>TRUNC(G22+(G22*$I$6),2)</f>
        <v>88.84</v>
      </c>
      <c r="I22" s="9">
        <f>TRUNC(H22*F22,2)</f>
        <v>1599.12</v>
      </c>
      <c r="J22" s="62">
        <f>TRUNC((H22)-(H22*$J$7),2)</f>
        <v>55.08</v>
      </c>
      <c r="K22" s="47">
        <f>TRUNC(J22*F22,2)</f>
        <v>991.44</v>
      </c>
    </row>
    <row r="23" spans="1:11" s="63" customFormat="1" ht="25.5" x14ac:dyDescent="0.2">
      <c r="A23" s="5" t="s">
        <v>3110</v>
      </c>
      <c r="B23" s="91" t="s">
        <v>2359</v>
      </c>
      <c r="C23" s="88" t="s">
        <v>3108</v>
      </c>
      <c r="D23" s="8" t="str">
        <f>VLOOKUP(B23,'[2]DER 12-21'!$A$13:$D$1493,2)</f>
        <v>Regularização de base p/ revestimento cerâmico, com argamassa de cimento e areia no traço 1:5, espessura 5cm</v>
      </c>
      <c r="E23" s="88" t="str">
        <f>VLOOKUP(B23,'[2]DER 12-21'!$A$13:$D$1493,3)</f>
        <v>m2</v>
      </c>
      <c r="F23" s="150">
        <f>'[2]PC01 - Memória'!I23</f>
        <v>18</v>
      </c>
      <c r="G23" s="9">
        <f>VLOOKUP(B23,'[2]DER 12-21'!$A$13:$D$1493,4)</f>
        <v>31.23</v>
      </c>
      <c r="H23" s="7">
        <f>TRUNC(G23+(G23*$I$6),2)</f>
        <v>40.590000000000003</v>
      </c>
      <c r="I23" s="9">
        <f>TRUNC(H23*F23,2)</f>
        <v>730.62</v>
      </c>
      <c r="J23" s="62">
        <f>TRUNC((H23)-(H23*$J$7),2)</f>
        <v>25.16</v>
      </c>
      <c r="K23" s="47">
        <f>TRUNC(J23*F23,2)</f>
        <v>452.88</v>
      </c>
    </row>
    <row r="24" spans="1:11" s="63" customFormat="1" ht="25.5" x14ac:dyDescent="0.2">
      <c r="A24" s="5" t="s">
        <v>3109</v>
      </c>
      <c r="B24" s="91" t="s">
        <v>644</v>
      </c>
      <c r="C24" s="88" t="s">
        <v>3108</v>
      </c>
      <c r="D24" s="8" t="str">
        <f>VLOOKUP(B24,'[2]DER 12-21'!$A$13:$D$1493,2)</f>
        <v>Pintura com tinta à base de resinas acrílicas, marcas de referência Suvinil, Coral ou Metalatex, sobre piso de concreto, a duas demãos</v>
      </c>
      <c r="E24" s="88" t="str">
        <f>VLOOKUP(B24,'[2]DER 12-21'!$A$13:$D$1493,3)</f>
        <v>m2</v>
      </c>
      <c r="F24" s="150">
        <f>'[2]PC01 - Memória'!I24</f>
        <v>86.265000000000001</v>
      </c>
      <c r="G24" s="9">
        <f>VLOOKUP(B24,'[2]DER 12-21'!$A$13:$D$1493,4)</f>
        <v>32.75</v>
      </c>
      <c r="H24" s="7">
        <f>TRUNC(G24+(G24*$I$6),2)</f>
        <v>42.56</v>
      </c>
      <c r="I24" s="9">
        <f>TRUNC(H24*F24,2)</f>
        <v>3671.43</v>
      </c>
      <c r="J24" s="62">
        <f>TRUNC((H24)-(H24*$J$7),2)</f>
        <v>26.38</v>
      </c>
      <c r="K24" s="47">
        <f>TRUNC(J24*F24,2)</f>
        <v>2275.67</v>
      </c>
    </row>
    <row r="25" spans="1:11" s="63" customFormat="1" x14ac:dyDescent="0.2">
      <c r="A25" s="25"/>
      <c r="B25" s="26"/>
      <c r="C25" s="26"/>
      <c r="D25" s="27"/>
      <c r="E25" s="26"/>
      <c r="F25" s="29"/>
      <c r="G25" s="65"/>
      <c r="H25" s="30" t="s">
        <v>88</v>
      </c>
      <c r="I25" s="157">
        <f>SUM(I22:I24)</f>
        <v>6001.17</v>
      </c>
      <c r="J25" s="30"/>
      <c r="K25" s="157">
        <f>SUM(K22:K24)</f>
        <v>3719.9900000000002</v>
      </c>
    </row>
    <row r="26" spans="1:11" x14ac:dyDescent="0.2">
      <c r="A26" s="35"/>
      <c r="B26" s="36"/>
      <c r="C26" s="36"/>
      <c r="D26" s="36"/>
      <c r="E26" s="36"/>
      <c r="F26" s="37"/>
      <c r="G26" s="37"/>
      <c r="H26" s="38" t="s">
        <v>3107</v>
      </c>
      <c r="I26" s="159">
        <f>I13+I17+I20+I25</f>
        <v>87117.95</v>
      </c>
      <c r="J26" s="38" t="s">
        <v>78</v>
      </c>
      <c r="K26" s="61">
        <f>K13+K17+K20+K25</f>
        <v>54009.29</v>
      </c>
    </row>
    <row r="27" spans="1:11" x14ac:dyDescent="0.2">
      <c r="A27" s="55"/>
      <c r="B27" s="55"/>
      <c r="G27" s="58"/>
      <c r="H27" s="58"/>
      <c r="I27" s="58"/>
      <c r="J27" s="56"/>
      <c r="K27" s="59"/>
    </row>
    <row r="28" spans="1:11" x14ac:dyDescent="0.2">
      <c r="A28" s="55"/>
      <c r="B28" s="55"/>
      <c r="C28" s="55"/>
      <c r="D28" s="56"/>
      <c r="E28" s="56"/>
      <c r="F28" s="57"/>
      <c r="G28" s="58"/>
      <c r="H28" s="58"/>
      <c r="I28" s="58"/>
      <c r="J28" s="56"/>
      <c r="K28" s="59"/>
    </row>
    <row r="29" spans="1:11" x14ac:dyDescent="0.2">
      <c r="A29" s="55"/>
      <c r="B29" s="55"/>
      <c r="C29" s="55"/>
      <c r="D29" s="56"/>
      <c r="E29" s="56"/>
      <c r="F29" s="57"/>
      <c r="G29" s="58"/>
      <c r="H29" s="58"/>
      <c r="I29" s="58"/>
      <c r="J29" s="56"/>
      <c r="K29" s="59"/>
    </row>
    <row r="30" spans="1:11" x14ac:dyDescent="0.2">
      <c r="A30" s="55"/>
      <c r="B30" s="55"/>
      <c r="C30" s="55"/>
      <c r="D30" s="56"/>
      <c r="E30" s="56"/>
      <c r="F30" s="57"/>
      <c r="G30" s="58"/>
      <c r="H30" s="58"/>
      <c r="I30" s="58"/>
      <c r="J30" s="56"/>
      <c r="K30" s="59"/>
    </row>
    <row r="31" spans="1:11" x14ac:dyDescent="0.2">
      <c r="A31" s="55"/>
      <c r="B31" s="55"/>
      <c r="C31" s="55"/>
      <c r="D31" s="56"/>
      <c r="E31" s="56"/>
      <c r="F31" s="57"/>
      <c r="G31" s="58"/>
      <c r="H31" s="58"/>
      <c r="I31" s="58"/>
      <c r="J31" s="56"/>
      <c r="K31" s="59"/>
    </row>
    <row r="32" spans="1:11" x14ac:dyDescent="0.2">
      <c r="A32" s="55"/>
      <c r="B32" s="55"/>
      <c r="C32" s="55"/>
      <c r="D32" s="56"/>
      <c r="E32" s="56"/>
      <c r="F32" s="57"/>
      <c r="G32" s="58"/>
      <c r="H32" s="58"/>
      <c r="I32" s="58"/>
      <c r="J32" s="56"/>
      <c r="K32" s="59"/>
    </row>
    <row r="33" spans="1:11" x14ac:dyDescent="0.2">
      <c r="A33" s="55"/>
      <c r="B33" s="55"/>
      <c r="C33" s="55"/>
      <c r="D33" s="56"/>
      <c r="E33" s="56"/>
      <c r="F33" s="57"/>
      <c r="G33" s="58"/>
      <c r="H33" s="58"/>
      <c r="I33" s="58"/>
      <c r="J33" s="56"/>
      <c r="K33" s="59"/>
    </row>
    <row r="34" spans="1:11" x14ac:dyDescent="0.2">
      <c r="A34" s="55"/>
      <c r="B34" s="55"/>
      <c r="C34" s="55"/>
      <c r="D34" s="56"/>
      <c r="E34" s="56"/>
      <c r="F34" s="57"/>
      <c r="G34" s="58"/>
      <c r="H34" s="58"/>
      <c r="I34" s="58"/>
      <c r="J34" s="56"/>
      <c r="K34" s="59"/>
    </row>
    <row r="35" spans="1:11" x14ac:dyDescent="0.2">
      <c r="A35" s="55"/>
      <c r="B35" s="55"/>
      <c r="C35" s="55"/>
      <c r="D35" s="56"/>
      <c r="E35" s="56"/>
      <c r="F35" s="57"/>
      <c r="G35" s="58"/>
      <c r="H35" s="58"/>
      <c r="I35" s="58"/>
      <c r="J35" s="56"/>
      <c r="K35" s="59"/>
    </row>
    <row r="36" spans="1:11" x14ac:dyDescent="0.2">
      <c r="A36" s="55"/>
      <c r="B36" s="55"/>
      <c r="C36" s="55"/>
      <c r="D36" s="56"/>
      <c r="E36" s="56"/>
      <c r="F36" s="57"/>
      <c r="G36" s="58"/>
      <c r="H36" s="58"/>
      <c r="I36" s="58"/>
      <c r="J36" s="56"/>
      <c r="K36" s="59"/>
    </row>
    <row r="37" spans="1:11" x14ac:dyDescent="0.2">
      <c r="A37" s="55"/>
      <c r="B37" s="55"/>
      <c r="C37" s="55"/>
      <c r="D37" s="56"/>
      <c r="E37" s="56"/>
      <c r="F37" s="57"/>
      <c r="G37" s="58"/>
      <c r="H37" s="58"/>
      <c r="I37" s="58"/>
      <c r="J37" s="56"/>
      <c r="K37" s="59"/>
    </row>
    <row r="38" spans="1:11" x14ac:dyDescent="0.2">
      <c r="A38" s="55"/>
      <c r="B38" s="55"/>
      <c r="C38" s="55"/>
      <c r="D38" s="56"/>
      <c r="E38" s="56"/>
      <c r="F38" s="57"/>
    </row>
    <row r="39" spans="1:11" x14ac:dyDescent="0.2">
      <c r="A39" s="55"/>
      <c r="B39" s="55"/>
      <c r="C39" s="55"/>
      <c r="D39" s="56"/>
      <c r="E39" s="56"/>
      <c r="F39" s="57"/>
    </row>
  </sheetData>
  <mergeCells count="23">
    <mergeCell ref="A1:I1"/>
    <mergeCell ref="J1:J2"/>
    <mergeCell ref="K1:K2"/>
    <mergeCell ref="A2:B7"/>
    <mergeCell ref="C2:E2"/>
    <mergeCell ref="F2:I2"/>
    <mergeCell ref="C3:C5"/>
    <mergeCell ref="D3:E5"/>
    <mergeCell ref="F3:I4"/>
    <mergeCell ref="J4:J5"/>
    <mergeCell ref="D6:E6"/>
    <mergeCell ref="A8:A9"/>
    <mergeCell ref="B8:B9"/>
    <mergeCell ref="C8:C9"/>
    <mergeCell ref="D8:D9"/>
    <mergeCell ref="E8:E9"/>
    <mergeCell ref="F8:F9"/>
    <mergeCell ref="G8:H8"/>
    <mergeCell ref="I8:I9"/>
    <mergeCell ref="K8:K9"/>
    <mergeCell ref="K4:K5"/>
    <mergeCell ref="F5:I5"/>
    <mergeCell ref="F7:H7"/>
  </mergeCells>
  <pageMargins left="0.51181102362204722" right="0.51181102362204722" top="0.98425196850393704" bottom="0.98425196850393704" header="0.51181102362204722" footer="0.51181102362204722"/>
  <pageSetup paperSize="9" scale="62" fitToHeight="0" orientation="landscape" r:id="rId1"/>
  <headerFooter>
    <oddHeader>&amp;L &amp;CPREFEITURA MUNICIPAL DE ITAPEMIRIM
CNPJ: 27.174.168/0001-70 &amp;R</oddHeader>
    <oddFooter>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L39"/>
  <sheetViews>
    <sheetView showOutlineSymbols="0" showWhiteSpace="0" zoomScale="85" zoomScaleNormal="85" workbookViewId="0">
      <selection activeCell="D29" sqref="D29"/>
    </sheetView>
  </sheetViews>
  <sheetFormatPr defaultColWidth="9" defaultRowHeight="15" x14ac:dyDescent="0.2"/>
  <cols>
    <col min="1" max="2" width="10" style="2" customWidth="1"/>
    <col min="3" max="3" width="13.25" style="2" bestFit="1" customWidth="1"/>
    <col min="4" max="4" width="75.875" style="1" bestFit="1" customWidth="1"/>
    <col min="5" max="8" width="8.75" style="1" customWidth="1"/>
    <col min="9" max="9" width="8.75" style="162" customWidth="1"/>
    <col min="10" max="10" width="8.75" style="2" customWidth="1"/>
    <col min="11" max="11" width="9" style="48"/>
    <col min="12" max="12" width="11.25" style="1" bestFit="1" customWidth="1"/>
    <col min="13" max="16384" width="9" style="1"/>
  </cols>
  <sheetData>
    <row r="1" spans="1:12" ht="21.75" customHeight="1" x14ac:dyDescent="0.2">
      <c r="A1" s="356" t="s">
        <v>70</v>
      </c>
      <c r="B1" s="357"/>
      <c r="C1" s="357"/>
      <c r="D1" s="357"/>
      <c r="E1" s="357"/>
      <c r="F1" s="357"/>
      <c r="G1" s="357"/>
      <c r="H1" s="357"/>
      <c r="I1" s="357"/>
      <c r="J1" s="358"/>
    </row>
    <row r="2" spans="1:12" ht="21.75" customHeight="1" x14ac:dyDescent="0.2">
      <c r="A2" s="255" t="s">
        <v>121</v>
      </c>
      <c r="B2" s="256"/>
      <c r="C2" s="256"/>
      <c r="D2" s="359"/>
      <c r="E2" s="359"/>
      <c r="F2" s="359"/>
      <c r="G2" s="359"/>
      <c r="H2" s="359"/>
      <c r="I2" s="359"/>
      <c r="J2" s="360"/>
    </row>
    <row r="3" spans="1:12" ht="21.75" customHeight="1" x14ac:dyDescent="0.2">
      <c r="A3" s="361"/>
      <c r="B3" s="362"/>
      <c r="C3" s="367" t="s">
        <v>71</v>
      </c>
      <c r="D3" s="370" t="str">
        <f>'[2]PC01 - Orçamento'!D3:E5</f>
        <v>PLANILHA COMPLEMENTAR DA REFORMA DO TERMINAL RODOVIÁRIO</v>
      </c>
      <c r="E3" s="371"/>
      <c r="F3" s="371"/>
      <c r="G3" s="371"/>
      <c r="H3" s="371"/>
      <c r="I3" s="371"/>
      <c r="J3" s="372"/>
    </row>
    <row r="4" spans="1:12" ht="21.75" customHeight="1" x14ac:dyDescent="0.2">
      <c r="A4" s="363"/>
      <c r="B4" s="364"/>
      <c r="C4" s="368"/>
      <c r="D4" s="373"/>
      <c r="E4" s="374"/>
      <c r="F4" s="374"/>
      <c r="G4" s="374"/>
      <c r="H4" s="374"/>
      <c r="I4" s="374"/>
      <c r="J4" s="375"/>
    </row>
    <row r="5" spans="1:12" ht="21.75" customHeight="1" x14ac:dyDescent="0.2">
      <c r="A5" s="363"/>
      <c r="B5" s="364"/>
      <c r="C5" s="369"/>
      <c r="D5" s="376"/>
      <c r="E5" s="377"/>
      <c r="F5" s="377"/>
      <c r="G5" s="377"/>
      <c r="H5" s="377"/>
      <c r="I5" s="377"/>
      <c r="J5" s="378"/>
    </row>
    <row r="6" spans="1:12" ht="15.75" x14ac:dyDescent="0.2">
      <c r="A6" s="363"/>
      <c r="B6" s="364"/>
      <c r="C6" s="186" t="s">
        <v>81</v>
      </c>
      <c r="D6" s="190" t="str">
        <f>'[2]PC01 - Orçamento'!D6:E6</f>
        <v>R. CAMPINAS</v>
      </c>
      <c r="E6" s="189"/>
      <c r="F6" s="189"/>
      <c r="G6" s="189"/>
      <c r="H6" s="189"/>
      <c r="I6" s="188"/>
      <c r="J6" s="187"/>
    </row>
    <row r="7" spans="1:12" ht="21.75" customHeight="1" x14ac:dyDescent="0.2">
      <c r="A7" s="365"/>
      <c r="B7" s="366"/>
      <c r="C7" s="186" t="s">
        <v>82</v>
      </c>
      <c r="D7" s="85" t="str">
        <f>'[2]PC01 - Orçamento'!D7</f>
        <v>VILA DO ITAPEMIRIM</v>
      </c>
      <c r="E7" s="185"/>
      <c r="F7" s="185"/>
      <c r="G7" s="185"/>
      <c r="H7" s="185"/>
      <c r="I7" s="184"/>
      <c r="J7" s="183"/>
    </row>
    <row r="8" spans="1:12" x14ac:dyDescent="0.2">
      <c r="A8" s="154" t="s">
        <v>0</v>
      </c>
      <c r="B8" s="154" t="s">
        <v>1</v>
      </c>
      <c r="C8" s="154" t="s">
        <v>76</v>
      </c>
      <c r="D8" s="270" t="s">
        <v>3129</v>
      </c>
      <c r="E8" s="271"/>
      <c r="F8" s="271"/>
      <c r="G8" s="271"/>
      <c r="H8" s="272"/>
      <c r="I8" s="182" t="s">
        <v>4</v>
      </c>
      <c r="J8" s="181" t="s">
        <v>3</v>
      </c>
    </row>
    <row r="9" spans="1:12" x14ac:dyDescent="0.2">
      <c r="A9" s="143" t="s">
        <v>6</v>
      </c>
      <c r="B9" s="144" t="s">
        <v>7</v>
      </c>
      <c r="C9" s="144"/>
      <c r="D9" s="145" t="s">
        <v>3121</v>
      </c>
      <c r="E9" s="144"/>
      <c r="F9" s="144"/>
      <c r="G9" s="144" t="s">
        <v>12</v>
      </c>
      <c r="H9" s="144" t="s">
        <v>12</v>
      </c>
      <c r="I9" s="180"/>
      <c r="J9" s="179"/>
    </row>
    <row r="10" spans="1:12" s="63" customFormat="1" ht="30" customHeight="1" x14ac:dyDescent="0.2">
      <c r="A10" s="88" t="s">
        <v>3120</v>
      </c>
      <c r="B10" s="91" t="s">
        <v>2905</v>
      </c>
      <c r="C10" s="88" t="s">
        <v>3108</v>
      </c>
      <c r="D10" s="353" t="str">
        <f>VLOOKUP(B10,'[2]DER 12-21'!$A$13:$D$1493,2)</f>
        <v>Galpão para serraria e carpintaria área 12.00m2, em peça de madeira 8x8cm e contraventamento de 5x7cm, cobertura de telha de fibroc. de 6mm, inclusive ponto e cabo de alimentação da máquina, conf. projeto (1 utilização)</v>
      </c>
      <c r="E10" s="354"/>
      <c r="F10" s="355"/>
      <c r="G10" s="88">
        <v>4</v>
      </c>
      <c r="H10" s="88">
        <v>3</v>
      </c>
      <c r="I10" s="170">
        <f>G10*H10</f>
        <v>12</v>
      </c>
      <c r="J10" s="169" t="str">
        <f>VLOOKUP(B10,'[2]DER 12-21'!$A$13:$D$1493,3)</f>
        <v>m2</v>
      </c>
    </row>
    <row r="11" spans="1:12" s="63" customFormat="1" ht="30" customHeight="1" x14ac:dyDescent="0.2">
      <c r="A11" s="88" t="s">
        <v>3119</v>
      </c>
      <c r="B11" s="91">
        <v>5928</v>
      </c>
      <c r="C11" s="88" t="s">
        <v>19</v>
      </c>
      <c r="D11" s="353" t="s">
        <v>3118</v>
      </c>
      <c r="E11" s="354"/>
      <c r="F11" s="354"/>
      <c r="G11" s="354"/>
      <c r="H11" s="355"/>
      <c r="I11" s="170">
        <v>120</v>
      </c>
      <c r="J11" s="169" t="s">
        <v>3117</v>
      </c>
      <c r="L11" s="92"/>
    </row>
    <row r="12" spans="1:12" s="64" customFormat="1" x14ac:dyDescent="0.2">
      <c r="A12" s="42"/>
      <c r="B12" s="43"/>
      <c r="C12" s="43"/>
      <c r="D12" s="44"/>
      <c r="E12" s="43"/>
      <c r="F12" s="43"/>
      <c r="G12" s="43"/>
      <c r="H12" s="43"/>
      <c r="I12" s="178"/>
      <c r="J12" s="177"/>
    </row>
    <row r="13" spans="1:12" s="63" customFormat="1" x14ac:dyDescent="0.2">
      <c r="A13" s="146" t="s">
        <v>20</v>
      </c>
      <c r="B13" s="147" t="s">
        <v>7</v>
      </c>
      <c r="C13" s="147"/>
      <c r="D13" s="148" t="s">
        <v>21</v>
      </c>
      <c r="E13" s="147"/>
      <c r="F13" s="147"/>
      <c r="G13" s="147" t="s">
        <v>3128</v>
      </c>
      <c r="H13" s="147" t="s">
        <v>3127</v>
      </c>
      <c r="I13" s="175"/>
      <c r="J13" s="174"/>
    </row>
    <row r="14" spans="1:12" s="63" customFormat="1" x14ac:dyDescent="0.2">
      <c r="A14" s="88" t="s">
        <v>22</v>
      </c>
      <c r="B14" s="88">
        <v>90777</v>
      </c>
      <c r="C14" s="88" t="s">
        <v>19</v>
      </c>
      <c r="D14" s="173" t="s">
        <v>3116</v>
      </c>
      <c r="E14" s="172"/>
      <c r="F14" s="171"/>
      <c r="G14" s="88">
        <v>40</v>
      </c>
      <c r="H14" s="88">
        <v>5</v>
      </c>
      <c r="I14" s="170">
        <f>H14*G14</f>
        <v>200</v>
      </c>
      <c r="J14" s="169" t="s">
        <v>25</v>
      </c>
    </row>
    <row r="15" spans="1:12" s="63" customFormat="1" x14ac:dyDescent="0.2">
      <c r="A15" s="88" t="s">
        <v>3115</v>
      </c>
      <c r="B15" s="88">
        <v>91677</v>
      </c>
      <c r="C15" s="88" t="s">
        <v>19</v>
      </c>
      <c r="D15" s="353" t="s">
        <v>3114</v>
      </c>
      <c r="E15" s="354"/>
      <c r="F15" s="355"/>
      <c r="G15" s="88">
        <v>20</v>
      </c>
      <c r="H15" s="88">
        <v>5</v>
      </c>
      <c r="I15" s="170">
        <f>H15*G15</f>
        <v>100</v>
      </c>
      <c r="J15" s="169" t="s">
        <v>25</v>
      </c>
    </row>
    <row r="16" spans="1:12" s="64" customFormat="1" x14ac:dyDescent="0.2">
      <c r="A16" s="42"/>
      <c r="B16" s="43"/>
      <c r="C16" s="43"/>
      <c r="D16" s="44"/>
      <c r="E16" s="43"/>
      <c r="F16" s="43"/>
      <c r="G16" s="43"/>
      <c r="H16" s="43"/>
      <c r="I16" s="178"/>
      <c r="J16" s="177"/>
    </row>
    <row r="17" spans="1:10" s="63" customFormat="1" x14ac:dyDescent="0.2">
      <c r="A17" s="146" t="s">
        <v>31</v>
      </c>
      <c r="B17" s="147" t="s">
        <v>7</v>
      </c>
      <c r="C17" s="147"/>
      <c r="D17" s="148" t="s">
        <v>2443</v>
      </c>
      <c r="E17" s="147"/>
      <c r="F17" s="147"/>
      <c r="G17" s="147"/>
      <c r="H17" s="147" t="s">
        <v>232</v>
      </c>
      <c r="I17" s="175"/>
      <c r="J17" s="174"/>
    </row>
    <row r="18" spans="1:10" s="63" customFormat="1" x14ac:dyDescent="0.2">
      <c r="A18" s="379" t="s">
        <v>3113</v>
      </c>
      <c r="B18" s="380" t="s">
        <v>2432</v>
      </c>
      <c r="C18" s="379" t="s">
        <v>3108</v>
      </c>
      <c r="D18" s="381" t="str">
        <f>VLOOKUP(B18,'[2]DER 12-21'!$A$13:$D$1493,2)</f>
        <v>Pintura impermeabilizante com igolflex ou equivalente a 3 demãos</v>
      </c>
      <c r="E18" s="352" t="s">
        <v>3126</v>
      </c>
      <c r="F18" s="352"/>
      <c r="G18" s="352"/>
      <c r="H18" s="5">
        <v>43.82</v>
      </c>
      <c r="I18" s="348">
        <f>H19+H18</f>
        <v>90.68</v>
      </c>
      <c r="J18" s="350" t="str">
        <f>VLOOKUP(B18,'[2]DER 12-21'!$A$13:$D$1493,3)</f>
        <v>m2</v>
      </c>
    </row>
    <row r="19" spans="1:10" s="63" customFormat="1" x14ac:dyDescent="0.2">
      <c r="A19" s="379"/>
      <c r="B19" s="380"/>
      <c r="C19" s="379"/>
      <c r="D19" s="382"/>
      <c r="E19" s="352" t="s">
        <v>3125</v>
      </c>
      <c r="F19" s="352"/>
      <c r="G19" s="352"/>
      <c r="H19" s="5">
        <v>46.86</v>
      </c>
      <c r="I19" s="349"/>
      <c r="J19" s="351"/>
    </row>
    <row r="20" spans="1:10" s="63" customFormat="1" x14ac:dyDescent="0.2">
      <c r="A20" s="25"/>
      <c r="B20" s="26"/>
      <c r="C20" s="26"/>
      <c r="D20" s="27"/>
      <c r="E20" s="26"/>
      <c r="F20" s="26"/>
      <c r="G20" s="26"/>
      <c r="H20" s="26"/>
      <c r="I20" s="176"/>
      <c r="J20" s="167"/>
    </row>
    <row r="21" spans="1:10" s="63" customFormat="1" x14ac:dyDescent="0.2">
      <c r="A21" s="146" t="s">
        <v>43</v>
      </c>
      <c r="B21" s="147" t="s">
        <v>7</v>
      </c>
      <c r="C21" s="147"/>
      <c r="D21" s="148" t="s">
        <v>3112</v>
      </c>
      <c r="E21" s="147"/>
      <c r="F21" s="147"/>
      <c r="G21" s="147" t="s">
        <v>12</v>
      </c>
      <c r="H21" s="147" t="s">
        <v>12</v>
      </c>
      <c r="I21" s="175"/>
      <c r="J21" s="174"/>
    </row>
    <row r="22" spans="1:10" s="63" customFormat="1" ht="25.5" customHeight="1" x14ac:dyDescent="0.2">
      <c r="A22" s="5" t="s">
        <v>3111</v>
      </c>
      <c r="B22" s="91" t="s">
        <v>592</v>
      </c>
      <c r="C22" s="88" t="s">
        <v>3108</v>
      </c>
      <c r="D22" s="173" t="str">
        <f>VLOOKUP(B22,'[2]DER 12-21'!$A$13:$D$1493,2)</f>
        <v>Fornecimento e assentamento de ladrilho hidráulico pastilhado, vermelho, dim. 20x20 cm, esp. 1.5cm, assentado com pasta de cimento colante, exclusive regularização e lastro</v>
      </c>
      <c r="E22" s="172"/>
      <c r="F22" s="171"/>
      <c r="G22" s="88">
        <v>30</v>
      </c>
      <c r="H22" s="88">
        <v>0.6</v>
      </c>
      <c r="I22" s="170">
        <f>G22*H22</f>
        <v>18</v>
      </c>
      <c r="J22" s="169" t="str">
        <f>VLOOKUP(B22,'[2]DER 12-21'!$A$13:$D$1493,3)</f>
        <v>m2</v>
      </c>
    </row>
    <row r="23" spans="1:10" s="63" customFormat="1" ht="25.5" customHeight="1" x14ac:dyDescent="0.2">
      <c r="A23" s="5" t="s">
        <v>3110</v>
      </c>
      <c r="B23" s="91" t="s">
        <v>2359</v>
      </c>
      <c r="C23" s="88" t="s">
        <v>3108</v>
      </c>
      <c r="D23" s="173" t="str">
        <f>VLOOKUP(B23,'[2]DER 12-21'!$A$13:$D$1493,2)</f>
        <v>Regularização de base p/ revestimento cerâmico, com argamassa de cimento e areia no traço 1:5, espessura 5cm</v>
      </c>
      <c r="E23" s="172"/>
      <c r="F23" s="171"/>
      <c r="G23" s="88">
        <v>30</v>
      </c>
      <c r="H23" s="88">
        <v>0.6</v>
      </c>
      <c r="I23" s="170">
        <f>G23*H23</f>
        <v>18</v>
      </c>
      <c r="J23" s="169" t="str">
        <f>VLOOKUP(B23,'[2]DER 12-21'!$A$13:$D$1493,3)</f>
        <v>m2</v>
      </c>
    </row>
    <row r="24" spans="1:10" s="63" customFormat="1" ht="25.5" customHeight="1" x14ac:dyDescent="0.2">
      <c r="A24" s="5" t="s">
        <v>3109</v>
      </c>
      <c r="B24" s="91" t="s">
        <v>644</v>
      </c>
      <c r="C24" s="88" t="s">
        <v>3108</v>
      </c>
      <c r="D24" s="173" t="str">
        <f>VLOOKUP(B24,'[2]DER 12-21'!$A$13:$D$1493,2)</f>
        <v>Pintura com tinta à base de resinas acrílicas, marcas de referência Suvinil, Coral ou Metalatex, sobre piso de concreto, a duas demãos</v>
      </c>
      <c r="E24" s="172"/>
      <c r="F24" s="171"/>
      <c r="G24" s="88">
        <v>57.51</v>
      </c>
      <c r="H24" s="88">
        <v>1.5</v>
      </c>
      <c r="I24" s="170">
        <f>G24*H24</f>
        <v>86.265000000000001</v>
      </c>
      <c r="J24" s="169" t="str">
        <f>VLOOKUP(B24,'[2]DER 12-21'!$A$13:$D$1493,3)</f>
        <v>m2</v>
      </c>
    </row>
    <row r="25" spans="1:10" s="63" customFormat="1" x14ac:dyDescent="0.2">
      <c r="A25" s="25"/>
      <c r="B25" s="26"/>
      <c r="C25" s="26"/>
      <c r="D25" s="27"/>
      <c r="E25" s="26"/>
      <c r="F25" s="26"/>
      <c r="G25" s="26"/>
      <c r="H25" s="26"/>
      <c r="I25" s="168"/>
      <c r="J25" s="167"/>
    </row>
    <row r="26" spans="1:10" s="48" customFormat="1" ht="14.25" x14ac:dyDescent="0.2">
      <c r="A26" s="35"/>
      <c r="B26" s="36"/>
      <c r="C26" s="36"/>
      <c r="D26" s="36"/>
      <c r="E26" s="166"/>
      <c r="F26" s="166"/>
      <c r="G26" s="166"/>
      <c r="H26" s="166"/>
      <c r="I26" s="165"/>
      <c r="J26" s="164"/>
    </row>
    <row r="27" spans="1:10" s="48" customFormat="1" x14ac:dyDescent="0.2">
      <c r="A27" s="55"/>
      <c r="B27" s="2"/>
      <c r="C27" s="2"/>
      <c r="D27" s="1"/>
      <c r="E27" s="1"/>
      <c r="F27" s="56"/>
      <c r="G27" s="56"/>
      <c r="H27" s="56"/>
      <c r="I27" s="163"/>
      <c r="J27" s="55"/>
    </row>
    <row r="28" spans="1:10" s="48" customFormat="1" x14ac:dyDescent="0.2">
      <c r="A28" s="55"/>
      <c r="B28" s="55"/>
      <c r="C28" s="55"/>
      <c r="D28" s="56"/>
      <c r="E28" s="56"/>
      <c r="F28" s="56"/>
      <c r="G28" s="56"/>
      <c r="H28" s="56"/>
      <c r="I28" s="163"/>
      <c r="J28" s="55"/>
    </row>
    <row r="29" spans="1:10" s="48" customFormat="1" x14ac:dyDescent="0.2">
      <c r="A29" s="55"/>
      <c r="B29" s="55"/>
      <c r="C29" s="55"/>
      <c r="D29" s="56"/>
      <c r="E29" s="56"/>
      <c r="F29" s="56"/>
      <c r="G29" s="56"/>
      <c r="H29" s="56"/>
      <c r="I29" s="163"/>
      <c r="J29" s="55"/>
    </row>
    <row r="30" spans="1:10" s="48" customFormat="1" x14ac:dyDescent="0.2">
      <c r="A30" s="55"/>
      <c r="B30" s="55"/>
      <c r="C30" s="55"/>
      <c r="D30" s="56"/>
      <c r="E30" s="56"/>
      <c r="F30" s="56"/>
      <c r="G30" s="56"/>
      <c r="H30" s="56"/>
      <c r="I30" s="163"/>
      <c r="J30" s="55"/>
    </row>
    <row r="31" spans="1:10" s="48" customFormat="1" x14ac:dyDescent="0.2">
      <c r="A31" s="55"/>
      <c r="B31" s="55"/>
      <c r="C31" s="55"/>
      <c r="D31" s="56"/>
      <c r="E31" s="56"/>
      <c r="F31" s="56"/>
      <c r="G31" s="56"/>
      <c r="H31" s="56"/>
      <c r="I31" s="163"/>
      <c r="J31" s="55"/>
    </row>
    <row r="32" spans="1:10" s="48" customFormat="1" x14ac:dyDescent="0.2">
      <c r="A32" s="55"/>
      <c r="B32" s="55"/>
      <c r="C32" s="55"/>
      <c r="D32" s="56"/>
      <c r="E32" s="56"/>
      <c r="F32" s="56"/>
      <c r="G32" s="56"/>
      <c r="H32" s="56"/>
      <c r="I32" s="163"/>
      <c r="J32" s="55"/>
    </row>
    <row r="33" spans="1:10" s="48" customFormat="1" x14ac:dyDescent="0.2">
      <c r="A33" s="55"/>
      <c r="B33" s="55"/>
      <c r="C33" s="55"/>
      <c r="D33" s="56"/>
      <c r="E33" s="56"/>
      <c r="F33" s="56"/>
      <c r="G33" s="56"/>
      <c r="H33" s="56"/>
      <c r="I33" s="163"/>
      <c r="J33" s="55"/>
    </row>
    <row r="34" spans="1:10" s="48" customFormat="1" x14ac:dyDescent="0.2">
      <c r="A34" s="55"/>
      <c r="B34" s="55"/>
      <c r="C34" s="55"/>
      <c r="D34" s="56"/>
      <c r="E34" s="56"/>
      <c r="F34" s="56"/>
      <c r="G34" s="56"/>
      <c r="H34" s="56"/>
      <c r="I34" s="163"/>
      <c r="J34" s="55"/>
    </row>
    <row r="35" spans="1:10" s="48" customFormat="1" x14ac:dyDescent="0.2">
      <c r="A35" s="55"/>
      <c r="B35" s="55"/>
      <c r="C35" s="55"/>
      <c r="D35" s="56"/>
      <c r="E35" s="56"/>
      <c r="F35" s="56"/>
      <c r="G35" s="56"/>
      <c r="H35" s="56"/>
      <c r="I35" s="163"/>
      <c r="J35" s="55"/>
    </row>
    <row r="36" spans="1:10" s="48" customFormat="1" x14ac:dyDescent="0.2">
      <c r="A36" s="55"/>
      <c r="B36" s="55"/>
      <c r="C36" s="55"/>
      <c r="D36" s="56"/>
      <c r="E36" s="56"/>
      <c r="F36" s="56"/>
      <c r="G36" s="56"/>
      <c r="H36" s="56"/>
      <c r="I36" s="163"/>
      <c r="J36" s="55"/>
    </row>
    <row r="37" spans="1:10" s="48" customFormat="1" x14ac:dyDescent="0.2">
      <c r="A37" s="55"/>
      <c r="B37" s="55"/>
      <c r="C37" s="55"/>
      <c r="D37" s="56"/>
      <c r="E37" s="56"/>
      <c r="F37" s="56"/>
      <c r="G37" s="56"/>
      <c r="H37" s="56"/>
      <c r="I37" s="163"/>
      <c r="J37" s="55"/>
    </row>
    <row r="38" spans="1:10" s="48" customFormat="1" x14ac:dyDescent="0.2">
      <c r="A38" s="55"/>
      <c r="B38" s="55"/>
      <c r="C38" s="55"/>
      <c r="D38" s="56"/>
      <c r="E38" s="56"/>
      <c r="F38" s="56"/>
      <c r="G38" s="56"/>
      <c r="H38" s="56"/>
      <c r="I38" s="163"/>
      <c r="J38" s="55"/>
    </row>
    <row r="39" spans="1:10" s="48" customFormat="1" x14ac:dyDescent="0.2">
      <c r="A39" s="55"/>
      <c r="B39" s="55"/>
      <c r="C39" s="55"/>
      <c r="D39" s="56"/>
      <c r="E39" s="56"/>
      <c r="F39" s="56"/>
      <c r="G39" s="56"/>
      <c r="H39" s="56"/>
      <c r="I39" s="163"/>
      <c r="J39" s="55"/>
    </row>
  </sheetData>
  <mergeCells count="17">
    <mergeCell ref="D8:H8"/>
    <mergeCell ref="A18:A19"/>
    <mergeCell ref="B18:B19"/>
    <mergeCell ref="C18:C19"/>
    <mergeCell ref="D18:D19"/>
    <mergeCell ref="E18:G18"/>
    <mergeCell ref="A1:J1"/>
    <mergeCell ref="A2:J2"/>
    <mergeCell ref="A3:B7"/>
    <mergeCell ref="C3:C5"/>
    <mergeCell ref="D3:J5"/>
    <mergeCell ref="I18:I19"/>
    <mergeCell ref="J18:J19"/>
    <mergeCell ref="E19:G19"/>
    <mergeCell ref="D10:F10"/>
    <mergeCell ref="D11:H11"/>
    <mergeCell ref="D15:F15"/>
  </mergeCells>
  <pageMargins left="0.51181102362204722" right="0.51181102362204722" top="0.98425196850393704" bottom="0.98425196850393704" header="0.51181102362204722" footer="0.51181102362204722"/>
  <pageSetup paperSize="9" scale="77" fitToHeight="0" orientation="landscape" r:id="rId1"/>
  <headerFooter>
    <oddHeader>&amp;L &amp;CPREFEITURA MUNICIPAL DE ITAPEMIRIM
CNPJ: 27.174.168/0001-70 &amp;R</oddHeader>
    <oddFooter>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Y89"/>
  <sheetViews>
    <sheetView view="pageBreakPreview" topLeftCell="E1" zoomScale="80" zoomScaleNormal="80" zoomScaleSheetLayoutView="80" workbookViewId="0">
      <selection activeCell="D83" sqref="D83"/>
    </sheetView>
  </sheetViews>
  <sheetFormatPr defaultColWidth="9" defaultRowHeight="15" x14ac:dyDescent="0.2"/>
  <cols>
    <col min="1" max="2" width="10" style="2" customWidth="1"/>
    <col min="3" max="3" width="13.25" style="2" bestFit="1" customWidth="1"/>
    <col min="4" max="4" width="75.875" style="1" bestFit="1" customWidth="1"/>
    <col min="5" max="5" width="8" style="1" bestFit="1" customWidth="1"/>
    <col min="6" max="6" width="9.25" style="4" customWidth="1"/>
    <col min="7" max="8" width="13.125" style="3" hidden="1" customWidth="1"/>
    <col min="9" max="9" width="14" style="3" hidden="1" customWidth="1"/>
    <col min="10" max="10" width="18.5" style="1" customWidth="1"/>
    <col min="11" max="11" width="18.5" style="40" customWidth="1"/>
    <col min="12" max="13" width="20" style="1" customWidth="1"/>
    <col min="14" max="17" width="20" style="1" hidden="1" customWidth="1"/>
    <col min="18" max="18" width="20" style="1" customWidth="1"/>
    <col min="19" max="19" width="12.5" style="1" customWidth="1"/>
    <col min="20" max="20" width="7.5" style="1" customWidth="1"/>
    <col min="21" max="21" width="9" style="1"/>
    <col min="22" max="23" width="13.875" style="1" customWidth="1"/>
    <col min="24" max="24" width="11.125" style="1" bestFit="1" customWidth="1"/>
    <col min="25" max="16384" width="9" style="1"/>
  </cols>
  <sheetData>
    <row r="1" spans="1:23" ht="21.75" customHeight="1" x14ac:dyDescent="0.2">
      <c r="A1" s="356" t="s">
        <v>70</v>
      </c>
      <c r="B1" s="357"/>
      <c r="C1" s="357"/>
      <c r="D1" s="357"/>
      <c r="E1" s="357"/>
      <c r="F1" s="357"/>
      <c r="G1" s="357"/>
      <c r="H1" s="357"/>
      <c r="I1" s="358"/>
      <c r="J1" s="250" t="s">
        <v>79</v>
      </c>
      <c r="K1" s="250"/>
      <c r="L1" s="395"/>
      <c r="M1" s="396"/>
      <c r="N1" s="395"/>
      <c r="O1" s="396"/>
      <c r="P1" s="395"/>
      <c r="Q1" s="396"/>
      <c r="R1" s="97" t="s">
        <v>221</v>
      </c>
      <c r="S1" s="401" t="s">
        <v>222</v>
      </c>
      <c r="T1" s="401"/>
    </row>
    <row r="2" spans="1:23" ht="21.75" customHeight="1" x14ac:dyDescent="0.2">
      <c r="A2" s="254"/>
      <c r="B2" s="254"/>
      <c r="C2" s="255" t="s">
        <v>121</v>
      </c>
      <c r="D2" s="256"/>
      <c r="E2" s="256"/>
      <c r="F2" s="256"/>
      <c r="G2" s="256"/>
      <c r="H2" s="256"/>
      <c r="I2" s="257"/>
      <c r="J2" s="412" t="s">
        <v>139</v>
      </c>
      <c r="K2" s="412"/>
      <c r="L2" s="397"/>
      <c r="M2" s="398"/>
      <c r="N2" s="397"/>
      <c r="O2" s="398"/>
      <c r="P2" s="397"/>
      <c r="Q2" s="398"/>
      <c r="R2" s="98" t="s">
        <v>223</v>
      </c>
      <c r="S2" s="402">
        <f>K75</f>
        <v>756515.53351999982</v>
      </c>
      <c r="T2" s="402"/>
    </row>
    <row r="3" spans="1:23" ht="21.75" customHeight="1" x14ac:dyDescent="0.2">
      <c r="A3" s="254"/>
      <c r="B3" s="254"/>
      <c r="C3" s="129" t="s">
        <v>71</v>
      </c>
      <c r="D3" s="422" t="s">
        <v>137</v>
      </c>
      <c r="E3" s="423"/>
      <c r="F3" s="423"/>
      <c r="G3" s="423"/>
      <c r="H3" s="423"/>
      <c r="I3" s="424"/>
      <c r="J3" s="412"/>
      <c r="K3" s="412"/>
      <c r="L3" s="397"/>
      <c r="M3" s="398"/>
      <c r="N3" s="397"/>
      <c r="O3" s="398"/>
      <c r="P3" s="397"/>
      <c r="Q3" s="398"/>
      <c r="R3" s="403" t="s">
        <v>3136</v>
      </c>
      <c r="S3" s="403"/>
      <c r="T3" s="403"/>
    </row>
    <row r="4" spans="1:23" ht="21.75" customHeight="1" x14ac:dyDescent="0.2">
      <c r="A4" s="254"/>
      <c r="B4" s="254"/>
      <c r="C4" s="129" t="s">
        <v>81</v>
      </c>
      <c r="D4" s="273" t="str">
        <f>Orçamento!D6</f>
        <v>R. CAMPINAS</v>
      </c>
      <c r="E4" s="425"/>
      <c r="F4" s="425"/>
      <c r="G4" s="425"/>
      <c r="H4" s="425"/>
      <c r="I4" s="274"/>
      <c r="J4" s="412" t="s">
        <v>92</v>
      </c>
      <c r="K4" s="412"/>
      <c r="L4" s="397"/>
      <c r="M4" s="398"/>
      <c r="N4" s="397"/>
      <c r="O4" s="398"/>
      <c r="P4" s="397"/>
      <c r="Q4" s="398"/>
      <c r="R4" s="403"/>
      <c r="S4" s="403"/>
      <c r="T4" s="403"/>
    </row>
    <row r="5" spans="1:23" ht="21.75" customHeight="1" x14ac:dyDescent="0.2">
      <c r="A5" s="254"/>
      <c r="B5" s="254"/>
      <c r="C5" s="129" t="s">
        <v>82</v>
      </c>
      <c r="D5" s="273" t="str">
        <f>Orçamento!D7</f>
        <v>VILA DO ITAPEMIRIM</v>
      </c>
      <c r="E5" s="425"/>
      <c r="F5" s="425"/>
      <c r="G5" s="425"/>
      <c r="H5" s="425"/>
      <c r="I5" s="274"/>
      <c r="J5" s="93" t="s">
        <v>84</v>
      </c>
      <c r="K5" s="96" t="s">
        <v>83</v>
      </c>
      <c r="L5" s="397"/>
      <c r="M5" s="398"/>
      <c r="N5" s="397"/>
      <c r="O5" s="398"/>
      <c r="P5" s="397"/>
      <c r="Q5" s="398"/>
      <c r="R5" s="403"/>
      <c r="S5" s="403"/>
      <c r="T5" s="403"/>
    </row>
    <row r="6" spans="1:23" ht="15.75" customHeight="1" x14ac:dyDescent="0.2">
      <c r="A6" s="254"/>
      <c r="B6" s="254"/>
      <c r="C6" s="130" t="s">
        <v>72</v>
      </c>
      <c r="D6" s="426" t="s">
        <v>73</v>
      </c>
      <c r="E6" s="427"/>
      <c r="F6" s="427"/>
      <c r="G6" s="427"/>
      <c r="H6" s="427"/>
      <c r="I6" s="428"/>
      <c r="J6" s="17">
        <v>1.5727</v>
      </c>
      <c r="K6" s="15">
        <v>0.29980000000000001</v>
      </c>
      <c r="L6" s="397"/>
      <c r="M6" s="398"/>
      <c r="N6" s="397"/>
      <c r="O6" s="398"/>
      <c r="P6" s="397"/>
      <c r="Q6" s="398"/>
      <c r="R6" s="99" t="s">
        <v>224</v>
      </c>
      <c r="S6" s="404" t="s">
        <v>3134</v>
      </c>
      <c r="T6" s="404"/>
    </row>
    <row r="7" spans="1:23" ht="21.75" customHeight="1" x14ac:dyDescent="0.2">
      <c r="A7" s="254"/>
      <c r="B7" s="254"/>
      <c r="C7" s="95" t="s">
        <v>74</v>
      </c>
      <c r="D7" s="394" t="s">
        <v>75</v>
      </c>
      <c r="E7" s="394"/>
      <c r="F7" s="394"/>
      <c r="G7" s="96" t="s">
        <v>95</v>
      </c>
      <c r="H7" s="46">
        <v>0.38</v>
      </c>
      <c r="I7" s="107">
        <f>I75</f>
        <v>1158269.6455999999</v>
      </c>
      <c r="J7" s="108" t="s">
        <v>80</v>
      </c>
      <c r="K7" s="217">
        <f>K75</f>
        <v>756515.53351999982</v>
      </c>
      <c r="L7" s="397"/>
      <c r="M7" s="398"/>
      <c r="N7" s="397"/>
      <c r="O7" s="398"/>
      <c r="P7" s="397"/>
      <c r="Q7" s="398"/>
      <c r="R7" s="99" t="s">
        <v>225</v>
      </c>
      <c r="S7" s="100">
        <f>M75</f>
        <v>10113.800486</v>
      </c>
      <c r="T7" s="101">
        <f>S7/S2</f>
        <v>1.3368926397243136E-2</v>
      </c>
    </row>
    <row r="8" spans="1:23" x14ac:dyDescent="0.2">
      <c r="A8" s="414" t="s">
        <v>0</v>
      </c>
      <c r="B8" s="416" t="s">
        <v>1</v>
      </c>
      <c r="C8" s="414" t="s">
        <v>76</v>
      </c>
      <c r="D8" s="414" t="s">
        <v>2</v>
      </c>
      <c r="E8" s="418" t="s">
        <v>3</v>
      </c>
      <c r="F8" s="420" t="s">
        <v>4</v>
      </c>
      <c r="G8" s="290" t="s">
        <v>69</v>
      </c>
      <c r="H8" s="290"/>
      <c r="I8" s="410" t="s">
        <v>5</v>
      </c>
      <c r="J8" s="96" t="s">
        <v>97</v>
      </c>
      <c r="K8" s="410" t="s">
        <v>5</v>
      </c>
      <c r="L8" s="397"/>
      <c r="M8" s="398"/>
      <c r="N8" s="397"/>
      <c r="O8" s="398"/>
      <c r="P8" s="397"/>
      <c r="Q8" s="398"/>
      <c r="R8" s="99" t="s">
        <v>226</v>
      </c>
      <c r="S8" s="102">
        <f>S75</f>
        <v>72240.444245999999</v>
      </c>
      <c r="T8" s="101">
        <f>S8/S2</f>
        <v>9.549102568967964E-2</v>
      </c>
    </row>
    <row r="9" spans="1:23" x14ac:dyDescent="0.2">
      <c r="A9" s="415"/>
      <c r="B9" s="417"/>
      <c r="C9" s="415"/>
      <c r="D9" s="415"/>
      <c r="E9" s="419"/>
      <c r="F9" s="421"/>
      <c r="G9" s="94" t="s">
        <v>96</v>
      </c>
      <c r="H9" s="94" t="s">
        <v>77</v>
      </c>
      <c r="I9" s="411"/>
      <c r="J9" s="94" t="s">
        <v>98</v>
      </c>
      <c r="K9" s="411"/>
      <c r="L9" s="399"/>
      <c r="M9" s="400"/>
      <c r="N9" s="399"/>
      <c r="O9" s="400"/>
      <c r="P9" s="399"/>
      <c r="Q9" s="400"/>
      <c r="R9" s="103" t="s">
        <v>227</v>
      </c>
      <c r="S9" s="405">
        <f>S2-S8</f>
        <v>684275.08927399979</v>
      </c>
      <c r="T9" s="406"/>
    </row>
    <row r="10" spans="1:23" x14ac:dyDescent="0.2">
      <c r="A10" s="213"/>
      <c r="B10" s="214"/>
      <c r="C10" s="214"/>
      <c r="D10" s="214"/>
      <c r="E10" s="214"/>
      <c r="F10" s="215"/>
      <c r="G10" s="216"/>
      <c r="H10" s="216"/>
      <c r="I10" s="216"/>
      <c r="J10" s="216"/>
      <c r="K10" s="216"/>
      <c r="L10" s="409" t="s">
        <v>3135</v>
      </c>
      <c r="M10" s="408"/>
      <c r="N10" s="409" t="s">
        <v>3106</v>
      </c>
      <c r="O10" s="408"/>
      <c r="P10" s="407" t="s">
        <v>228</v>
      </c>
      <c r="Q10" s="408"/>
      <c r="R10" s="409" t="s">
        <v>229</v>
      </c>
      <c r="S10" s="407"/>
      <c r="T10" s="408"/>
      <c r="V10" s="413" t="s">
        <v>3130</v>
      </c>
      <c r="W10" s="393"/>
    </row>
    <row r="11" spans="1:23" x14ac:dyDescent="0.2">
      <c r="A11" s="143" t="s">
        <v>6</v>
      </c>
      <c r="B11" s="144" t="s">
        <v>7</v>
      </c>
      <c r="C11" s="144"/>
      <c r="D11" s="145" t="s">
        <v>3098</v>
      </c>
      <c r="E11" s="144"/>
      <c r="F11" s="10"/>
      <c r="G11" s="11" t="s">
        <v>8</v>
      </c>
      <c r="H11" s="11" t="s">
        <v>8</v>
      </c>
      <c r="I11" s="18" t="s">
        <v>8</v>
      </c>
      <c r="J11" s="33" t="s">
        <v>8</v>
      </c>
      <c r="K11" s="33" t="s">
        <v>8</v>
      </c>
      <c r="L11" s="230"/>
      <c r="M11" s="229"/>
      <c r="N11" s="226"/>
      <c r="O11" s="225"/>
      <c r="P11" s="106"/>
      <c r="Q11" s="105"/>
      <c r="R11" s="104"/>
      <c r="S11" s="106"/>
      <c r="T11" s="105"/>
      <c r="V11" s="192" t="s">
        <v>8</v>
      </c>
      <c r="W11" s="158" t="s">
        <v>8</v>
      </c>
    </row>
    <row r="12" spans="1:23" s="63" customFormat="1" x14ac:dyDescent="0.2">
      <c r="A12" s="88" t="s">
        <v>9</v>
      </c>
      <c r="B12" s="88" t="s">
        <v>14</v>
      </c>
      <c r="C12" s="88" t="s">
        <v>122</v>
      </c>
      <c r="D12" s="8" t="s">
        <v>15</v>
      </c>
      <c r="E12" s="88" t="s">
        <v>16</v>
      </c>
      <c r="F12" s="150">
        <v>8</v>
      </c>
      <c r="G12" s="9">
        <v>329.94</v>
      </c>
      <c r="H12" s="7">
        <f>ROUND(G12+(G12*$K$6),2)</f>
        <v>428.86</v>
      </c>
      <c r="I12" s="9">
        <f>H12*F12</f>
        <v>3430.88</v>
      </c>
      <c r="J12" s="62">
        <f>(H12)-(H12*$H$7)</f>
        <v>265.89319999999998</v>
      </c>
      <c r="K12" s="233">
        <f>J12*F12</f>
        <v>2127.1455999999998</v>
      </c>
      <c r="L12" s="110"/>
      <c r="M12" s="111">
        <f>J12*L12</f>
        <v>0</v>
      </c>
      <c r="N12" s="110"/>
      <c r="O12" s="111">
        <f t="shared" ref="O12:O16" si="0">N12*J12</f>
        <v>0</v>
      </c>
      <c r="P12" s="110"/>
      <c r="Q12" s="111">
        <f>P12*J12</f>
        <v>0</v>
      </c>
      <c r="R12" s="221">
        <f>P12+N12+L12</f>
        <v>0</v>
      </c>
      <c r="S12" s="383">
        <f t="shared" ref="S12:S13" si="1">J12*R12</f>
        <v>0</v>
      </c>
      <c r="T12" s="383"/>
      <c r="V12" s="193">
        <f>F12-R12</f>
        <v>8</v>
      </c>
      <c r="W12" s="194">
        <f>K12-S12</f>
        <v>2127.1455999999998</v>
      </c>
    </row>
    <row r="13" spans="1:23" s="63" customFormat="1" ht="38.25" x14ac:dyDescent="0.2">
      <c r="A13" s="5" t="s">
        <v>13</v>
      </c>
      <c r="B13" s="5" t="s">
        <v>133</v>
      </c>
      <c r="C13" s="88" t="s">
        <v>122</v>
      </c>
      <c r="D13" s="6" t="s">
        <v>134</v>
      </c>
      <c r="E13" s="5" t="s">
        <v>16</v>
      </c>
      <c r="F13" s="150">
        <v>10.9</v>
      </c>
      <c r="G13" s="7">
        <v>611.98</v>
      </c>
      <c r="H13" s="7">
        <f t="shared" ref="H13:H16" si="2">ROUND(G13+(G13*$K$6),2)</f>
        <v>795.45</v>
      </c>
      <c r="I13" s="9">
        <f t="shared" ref="I13:I15" si="3">H13*F13</f>
        <v>8670.4050000000007</v>
      </c>
      <c r="J13" s="62">
        <f t="shared" ref="J13:J16" si="4">(H13)-(H13*$H$7)</f>
        <v>493.17900000000003</v>
      </c>
      <c r="K13" s="233">
        <f t="shared" ref="K13:K15" si="5">J13*F13</f>
        <v>5375.651100000001</v>
      </c>
      <c r="L13" s="110"/>
      <c r="M13" s="111">
        <f t="shared" ref="M13:M16" si="6">J13*L13</f>
        <v>0</v>
      </c>
      <c r="N13" s="110">
        <v>10.9</v>
      </c>
      <c r="O13" s="111">
        <f t="shared" si="0"/>
        <v>5375.651100000001</v>
      </c>
      <c r="P13" s="110"/>
      <c r="Q13" s="111">
        <f t="shared" ref="Q13:Q15" si="7">P13*J13</f>
        <v>0</v>
      </c>
      <c r="R13" s="221">
        <f t="shared" ref="R13:R16" si="8">P13+N13+L13</f>
        <v>10.9</v>
      </c>
      <c r="S13" s="383">
        <f t="shared" si="1"/>
        <v>5375.651100000001</v>
      </c>
      <c r="T13" s="383"/>
      <c r="V13" s="193">
        <f t="shared" ref="V13:V16" si="9">F13-R13</f>
        <v>0</v>
      </c>
      <c r="W13" s="194">
        <f t="shared" ref="W13:W16" si="10">K13-S13</f>
        <v>0</v>
      </c>
    </row>
    <row r="14" spans="1:23" s="63" customFormat="1" ht="25.5" x14ac:dyDescent="0.2">
      <c r="A14" s="5" t="s">
        <v>17</v>
      </c>
      <c r="B14" s="5" t="s">
        <v>131</v>
      </c>
      <c r="C14" s="88" t="s">
        <v>122</v>
      </c>
      <c r="D14" s="6" t="s">
        <v>132</v>
      </c>
      <c r="E14" s="5" t="s">
        <v>16</v>
      </c>
      <c r="F14" s="150">
        <v>132</v>
      </c>
      <c r="G14" s="7">
        <v>22.59</v>
      </c>
      <c r="H14" s="7">
        <f t="shared" si="2"/>
        <v>29.36</v>
      </c>
      <c r="I14" s="9">
        <f>H14*F14</f>
        <v>3875.52</v>
      </c>
      <c r="J14" s="62">
        <f t="shared" si="4"/>
        <v>18.203199999999999</v>
      </c>
      <c r="K14" s="233">
        <f t="shared" si="5"/>
        <v>2402.8224</v>
      </c>
      <c r="L14" s="110">
        <v>40</v>
      </c>
      <c r="M14" s="111">
        <f t="shared" si="6"/>
        <v>728.12799999999993</v>
      </c>
      <c r="N14" s="110">
        <v>40</v>
      </c>
      <c r="O14" s="111">
        <f t="shared" si="0"/>
        <v>728.12799999999993</v>
      </c>
      <c r="P14" s="110"/>
      <c r="Q14" s="111">
        <f t="shared" si="7"/>
        <v>0</v>
      </c>
      <c r="R14" s="221">
        <f t="shared" si="8"/>
        <v>80</v>
      </c>
      <c r="S14" s="383">
        <f t="shared" ref="S14:S16" si="11">J14*R14</f>
        <v>1456.2559999999999</v>
      </c>
      <c r="T14" s="383"/>
      <c r="V14" s="193">
        <f t="shared" si="9"/>
        <v>52</v>
      </c>
      <c r="W14" s="194">
        <f t="shared" si="10"/>
        <v>946.56640000000016</v>
      </c>
    </row>
    <row r="15" spans="1:23" s="63" customFormat="1" ht="38.25" x14ac:dyDescent="0.2">
      <c r="A15" s="87" t="s">
        <v>18</v>
      </c>
      <c r="B15" s="87" t="s">
        <v>10</v>
      </c>
      <c r="C15" s="89" t="s">
        <v>122</v>
      </c>
      <c r="D15" s="12" t="s">
        <v>11</v>
      </c>
      <c r="E15" s="87" t="s">
        <v>12</v>
      </c>
      <c r="F15" s="150">
        <v>112.54</v>
      </c>
      <c r="G15" s="13">
        <v>143.18</v>
      </c>
      <c r="H15" s="7">
        <f t="shared" si="2"/>
        <v>186.11</v>
      </c>
      <c r="I15" s="9">
        <f t="shared" si="3"/>
        <v>20944.819400000004</v>
      </c>
      <c r="J15" s="62">
        <f t="shared" si="4"/>
        <v>115.38820000000001</v>
      </c>
      <c r="K15" s="233">
        <f t="shared" si="5"/>
        <v>12985.788028000003</v>
      </c>
      <c r="L15" s="110"/>
      <c r="M15" s="111">
        <f t="shared" si="6"/>
        <v>0</v>
      </c>
      <c r="N15" s="110"/>
      <c r="O15" s="111">
        <f t="shared" si="0"/>
        <v>0</v>
      </c>
      <c r="P15" s="110">
        <v>112.54</v>
      </c>
      <c r="Q15" s="111">
        <f t="shared" si="7"/>
        <v>12985.788028000003</v>
      </c>
      <c r="R15" s="221">
        <f t="shared" si="8"/>
        <v>112.54</v>
      </c>
      <c r="S15" s="383">
        <f t="shared" si="11"/>
        <v>12985.788028000003</v>
      </c>
      <c r="T15" s="383"/>
      <c r="V15" s="193">
        <f t="shared" si="9"/>
        <v>0</v>
      </c>
      <c r="W15" s="194">
        <f t="shared" si="10"/>
        <v>0</v>
      </c>
    </row>
    <row r="16" spans="1:23" s="63" customFormat="1" x14ac:dyDescent="0.2">
      <c r="A16" s="87" t="s">
        <v>123</v>
      </c>
      <c r="B16" s="87" t="s">
        <v>135</v>
      </c>
      <c r="C16" s="87" t="s">
        <v>19</v>
      </c>
      <c r="D16" s="12" t="s">
        <v>136</v>
      </c>
      <c r="E16" s="87" t="s">
        <v>16</v>
      </c>
      <c r="F16" s="150">
        <v>306.05</v>
      </c>
      <c r="G16" s="13">
        <v>1.73</v>
      </c>
      <c r="H16" s="7">
        <f t="shared" si="2"/>
        <v>2.25</v>
      </c>
      <c r="I16" s="9">
        <f>H16*F16</f>
        <v>688.61250000000007</v>
      </c>
      <c r="J16" s="62">
        <f t="shared" si="4"/>
        <v>1.395</v>
      </c>
      <c r="K16" s="233">
        <f>J16*F16</f>
        <v>426.93975</v>
      </c>
      <c r="L16" s="110"/>
      <c r="M16" s="111">
        <f t="shared" si="6"/>
        <v>0</v>
      </c>
      <c r="N16" s="110"/>
      <c r="O16" s="111">
        <f t="shared" si="0"/>
        <v>0</v>
      </c>
      <c r="P16" s="110"/>
      <c r="Q16" s="111">
        <f>P16*H16</f>
        <v>0</v>
      </c>
      <c r="R16" s="221">
        <f t="shared" si="8"/>
        <v>0</v>
      </c>
      <c r="S16" s="383">
        <f t="shared" si="11"/>
        <v>0</v>
      </c>
      <c r="T16" s="383"/>
      <c r="V16" s="193">
        <f t="shared" si="9"/>
        <v>306.05</v>
      </c>
      <c r="W16" s="194">
        <f t="shared" si="10"/>
        <v>426.93975</v>
      </c>
    </row>
    <row r="17" spans="1:25" s="64" customFormat="1" x14ac:dyDescent="0.2">
      <c r="A17" s="42"/>
      <c r="B17" s="43"/>
      <c r="C17" s="43"/>
      <c r="D17" s="44"/>
      <c r="E17" s="43"/>
      <c r="F17" s="45"/>
      <c r="G17" s="127"/>
      <c r="H17" s="30" t="s">
        <v>85</v>
      </c>
      <c r="I17" s="128">
        <f>SUM(I12:I16)</f>
        <v>37610.236900000004</v>
      </c>
      <c r="J17" s="30" t="s">
        <v>85</v>
      </c>
      <c r="K17" s="123">
        <f>SUM(K12:K16)</f>
        <v>23318.346878000004</v>
      </c>
      <c r="L17" s="199" t="s">
        <v>85</v>
      </c>
      <c r="M17" s="231">
        <f>SUM(M12:M16)</f>
        <v>728.12799999999993</v>
      </c>
      <c r="N17" s="199" t="s">
        <v>85</v>
      </c>
      <c r="O17" s="223">
        <f>SUM(O12:O16)</f>
        <v>6103.7791000000007</v>
      </c>
      <c r="P17" s="116"/>
      <c r="Q17" s="121">
        <f>SUM(Q12:Q16)</f>
        <v>12985.788028000003</v>
      </c>
      <c r="R17" s="30" t="s">
        <v>85</v>
      </c>
      <c r="S17" s="384">
        <f>SUM(S12:T16)</f>
        <v>19817.695128000003</v>
      </c>
      <c r="T17" s="385"/>
      <c r="V17" s="195"/>
      <c r="W17" s="196">
        <f>SUM(W12:W16)</f>
        <v>3500.65175</v>
      </c>
      <c r="X17" s="218"/>
    </row>
    <row r="18" spans="1:25" s="63" customFormat="1" x14ac:dyDescent="0.2">
      <c r="A18" s="146" t="s">
        <v>20</v>
      </c>
      <c r="B18" s="147" t="s">
        <v>7</v>
      </c>
      <c r="C18" s="147"/>
      <c r="D18" s="148" t="s">
        <v>21</v>
      </c>
      <c r="E18" s="147"/>
      <c r="F18" s="32"/>
      <c r="G18" s="33" t="s">
        <v>8</v>
      </c>
      <c r="H18" s="33" t="s">
        <v>8</v>
      </c>
      <c r="I18" s="34" t="s">
        <v>8</v>
      </c>
      <c r="J18" s="33" t="s">
        <v>8</v>
      </c>
      <c r="K18" s="33" t="s">
        <v>8</v>
      </c>
      <c r="L18" s="115"/>
      <c r="M18" s="228" t="s">
        <v>8</v>
      </c>
      <c r="N18" s="115"/>
      <c r="O18" s="224" t="s">
        <v>8</v>
      </c>
      <c r="P18" s="115"/>
      <c r="Q18" s="122" t="s">
        <v>8</v>
      </c>
      <c r="R18" s="115"/>
      <c r="S18" s="392" t="s">
        <v>8</v>
      </c>
      <c r="T18" s="393"/>
      <c r="V18" s="192" t="s">
        <v>8</v>
      </c>
      <c r="W18" s="158" t="s">
        <v>8</v>
      </c>
    </row>
    <row r="19" spans="1:25" s="63" customFormat="1" x14ac:dyDescent="0.2">
      <c r="A19" s="88" t="s">
        <v>22</v>
      </c>
      <c r="B19" s="88" t="s">
        <v>140</v>
      </c>
      <c r="C19" s="88" t="s">
        <v>19</v>
      </c>
      <c r="D19" s="8" t="s">
        <v>141</v>
      </c>
      <c r="E19" s="88" t="s">
        <v>25</v>
      </c>
      <c r="F19" s="150">
        <v>80</v>
      </c>
      <c r="G19" s="9">
        <v>145.84</v>
      </c>
      <c r="H19" s="7">
        <f t="shared" ref="H19:H21" si="12">ROUND(G19+(G19*$K$6),2)</f>
        <v>189.56</v>
      </c>
      <c r="I19" s="9">
        <f>H19*F19</f>
        <v>15164.8</v>
      </c>
      <c r="J19" s="62">
        <f>(H19)-(H19*$H$7)</f>
        <v>117.52720000000001</v>
      </c>
      <c r="K19" s="233">
        <f>J19*F19</f>
        <v>9402.1760000000013</v>
      </c>
      <c r="L19" s="110"/>
      <c r="M19" s="111">
        <f t="shared" ref="M19:M21" si="13">J19*L19</f>
        <v>0</v>
      </c>
      <c r="N19" s="110">
        <v>80</v>
      </c>
      <c r="O19" s="111">
        <f t="shared" ref="O19:O21" si="14">N19*J19</f>
        <v>9402.1760000000013</v>
      </c>
      <c r="P19" s="110"/>
      <c r="Q19" s="111">
        <f t="shared" ref="Q19:Q21" si="15">P19*J19</f>
        <v>0</v>
      </c>
      <c r="R19" s="221">
        <f t="shared" ref="R19:R21" si="16">P19+N19+L19</f>
        <v>80</v>
      </c>
      <c r="S19" s="383">
        <f t="shared" ref="S19" si="17">J19*R19</f>
        <v>9402.1760000000013</v>
      </c>
      <c r="T19" s="383"/>
      <c r="V19" s="193">
        <f t="shared" ref="V19:V30" si="18">F19-R19</f>
        <v>0</v>
      </c>
      <c r="W19" s="194">
        <f t="shared" ref="W19:W30" si="19">K19-S19</f>
        <v>0</v>
      </c>
    </row>
    <row r="20" spans="1:25" s="63" customFormat="1" x14ac:dyDescent="0.2">
      <c r="A20" s="5" t="s">
        <v>26</v>
      </c>
      <c r="B20" s="5" t="s">
        <v>28</v>
      </c>
      <c r="C20" s="5" t="s">
        <v>19</v>
      </c>
      <c r="D20" s="6" t="s">
        <v>29</v>
      </c>
      <c r="E20" s="5" t="s">
        <v>30</v>
      </c>
      <c r="F20" s="150">
        <v>3</v>
      </c>
      <c r="G20" s="7">
        <v>3920.85</v>
      </c>
      <c r="H20" s="7">
        <f t="shared" si="12"/>
        <v>5096.32</v>
      </c>
      <c r="I20" s="9">
        <f>H20*F20</f>
        <v>15288.96</v>
      </c>
      <c r="J20" s="62">
        <f>(6443.85)-(6443.84*$H$7)</f>
        <v>3995.1908000000003</v>
      </c>
      <c r="K20" s="233">
        <f t="shared" ref="K20:K21" si="20">J20*F20</f>
        <v>11985.572400000001</v>
      </c>
      <c r="L20" s="110">
        <v>1</v>
      </c>
      <c r="M20" s="111">
        <f t="shared" si="13"/>
        <v>3995.1908000000003</v>
      </c>
      <c r="N20" s="110">
        <v>1</v>
      </c>
      <c r="O20" s="111">
        <f t="shared" si="14"/>
        <v>3995.1908000000003</v>
      </c>
      <c r="P20" s="110"/>
      <c r="Q20" s="111">
        <f t="shared" si="15"/>
        <v>0</v>
      </c>
      <c r="R20" s="221">
        <f t="shared" si="16"/>
        <v>2</v>
      </c>
      <c r="S20" s="383">
        <f t="shared" ref="S20:S21" si="21">J20*R20</f>
        <v>7990.3816000000006</v>
      </c>
      <c r="T20" s="383"/>
      <c r="V20" s="193">
        <f t="shared" si="18"/>
        <v>1</v>
      </c>
      <c r="W20" s="194">
        <f t="shared" si="19"/>
        <v>3995.1908000000003</v>
      </c>
    </row>
    <row r="21" spans="1:25" s="63" customFormat="1" x14ac:dyDescent="0.2">
      <c r="A21" s="5" t="s">
        <v>27</v>
      </c>
      <c r="B21" s="5" t="s">
        <v>23</v>
      </c>
      <c r="C21" s="5" t="s">
        <v>19</v>
      </c>
      <c r="D21" s="6" t="s">
        <v>24</v>
      </c>
      <c r="E21" s="5" t="s">
        <v>25</v>
      </c>
      <c r="F21" s="150">
        <v>1080</v>
      </c>
      <c r="G21" s="7">
        <v>22.48</v>
      </c>
      <c r="H21" s="7">
        <f t="shared" si="12"/>
        <v>29.22</v>
      </c>
      <c r="I21" s="9">
        <f t="shared" ref="I21" si="22">H21*F21</f>
        <v>31557.599999999999</v>
      </c>
      <c r="J21" s="62">
        <f>(H21)-(H21*$H$7)</f>
        <v>18.116399999999999</v>
      </c>
      <c r="K21" s="233">
        <f t="shared" si="20"/>
        <v>19565.712</v>
      </c>
      <c r="L21" s="110">
        <f>24*12</f>
        <v>288</v>
      </c>
      <c r="M21" s="111">
        <f t="shared" si="13"/>
        <v>5217.5231999999996</v>
      </c>
      <c r="N21" s="110">
        <f>840/3</f>
        <v>280</v>
      </c>
      <c r="O21" s="111">
        <f t="shared" si="14"/>
        <v>5072.5919999999996</v>
      </c>
      <c r="P21" s="110">
        <v>240</v>
      </c>
      <c r="Q21" s="111">
        <f t="shared" si="15"/>
        <v>4347.9359999999997</v>
      </c>
      <c r="R21" s="221">
        <f t="shared" si="16"/>
        <v>808</v>
      </c>
      <c r="S21" s="383">
        <f t="shared" si="21"/>
        <v>14638.051199999998</v>
      </c>
      <c r="T21" s="383"/>
      <c r="V21" s="193">
        <f t="shared" si="18"/>
        <v>272</v>
      </c>
      <c r="W21" s="194">
        <f t="shared" si="19"/>
        <v>4927.6608000000015</v>
      </c>
      <c r="Y21" s="160"/>
    </row>
    <row r="22" spans="1:25" s="64" customFormat="1" x14ac:dyDescent="0.2">
      <c r="A22" s="42"/>
      <c r="B22" s="43"/>
      <c r="C22" s="43"/>
      <c r="D22" s="44"/>
      <c r="E22" s="43"/>
      <c r="F22" s="45"/>
      <c r="G22" s="127"/>
      <c r="H22" s="30" t="s">
        <v>86</v>
      </c>
      <c r="I22" s="128">
        <f>SUM(I19:I21)</f>
        <v>62011.360000000001</v>
      </c>
      <c r="J22" s="30" t="s">
        <v>86</v>
      </c>
      <c r="K22" s="234">
        <f>SUM(K19:K21)</f>
        <v>40953.460400000004</v>
      </c>
      <c r="L22" s="199" t="s">
        <v>86</v>
      </c>
      <c r="M22" s="231">
        <f>SUM(M19:M21)</f>
        <v>9212.7139999999999</v>
      </c>
      <c r="N22" s="199" t="s">
        <v>86</v>
      </c>
      <c r="O22" s="223">
        <f>SUM(O19:O21)</f>
        <v>18469.9588</v>
      </c>
      <c r="P22" s="118"/>
      <c r="Q22" s="121">
        <f>SUM(Q19:Q21)</f>
        <v>4347.9359999999997</v>
      </c>
      <c r="R22" s="30" t="s">
        <v>86</v>
      </c>
      <c r="S22" s="384">
        <f>SUM(S19:T21)</f>
        <v>32030.608799999998</v>
      </c>
      <c r="T22" s="385"/>
      <c r="V22" s="195"/>
      <c r="W22" s="196">
        <f>SUM(W19:W21)</f>
        <v>8922.8516000000018</v>
      </c>
    </row>
    <row r="23" spans="1:25" s="63" customFormat="1" x14ac:dyDescent="0.2">
      <c r="A23" s="146" t="s">
        <v>31</v>
      </c>
      <c r="B23" s="147" t="s">
        <v>7</v>
      </c>
      <c r="C23" s="147"/>
      <c r="D23" s="148" t="s">
        <v>3099</v>
      </c>
      <c r="E23" s="147"/>
      <c r="F23" s="32"/>
      <c r="G23" s="33" t="s">
        <v>8</v>
      </c>
      <c r="H23" s="33" t="s">
        <v>8</v>
      </c>
      <c r="I23" s="34" t="s">
        <v>8</v>
      </c>
      <c r="J23" s="11" t="s">
        <v>8</v>
      </c>
      <c r="K23" s="227" t="s">
        <v>8</v>
      </c>
      <c r="L23" s="115"/>
      <c r="M23" s="228" t="s">
        <v>8</v>
      </c>
      <c r="N23" s="115"/>
      <c r="O23" s="224" t="s">
        <v>8</v>
      </c>
      <c r="P23" s="115"/>
      <c r="Q23" s="122" t="s">
        <v>8</v>
      </c>
      <c r="R23" s="117"/>
      <c r="S23" s="386" t="s">
        <v>8</v>
      </c>
      <c r="T23" s="387"/>
      <c r="V23" s="192" t="s">
        <v>8</v>
      </c>
      <c r="W23" s="158" t="s">
        <v>8</v>
      </c>
    </row>
    <row r="24" spans="1:25" s="63" customFormat="1" x14ac:dyDescent="0.2">
      <c r="A24" s="5" t="s">
        <v>32</v>
      </c>
      <c r="B24" s="5" t="s">
        <v>142</v>
      </c>
      <c r="C24" s="88" t="s">
        <v>122</v>
      </c>
      <c r="D24" s="6" t="s">
        <v>143</v>
      </c>
      <c r="E24" s="5" t="s">
        <v>16</v>
      </c>
      <c r="F24" s="150">
        <v>2.6</v>
      </c>
      <c r="G24" s="7">
        <v>26.82</v>
      </c>
      <c r="H24" s="7">
        <f t="shared" ref="H24:H30" si="23">ROUND(G24+(G24*$K$6),2)</f>
        <v>34.86</v>
      </c>
      <c r="I24" s="9">
        <f>H24*F24</f>
        <v>90.635999999999996</v>
      </c>
      <c r="J24" s="62">
        <f t="shared" ref="J24:J30" si="24">(H24)-(H24*$H$7)</f>
        <v>21.613199999999999</v>
      </c>
      <c r="K24" s="233">
        <f>J24*F24</f>
        <v>56.194319999999998</v>
      </c>
      <c r="L24" s="110"/>
      <c r="M24" s="111">
        <f t="shared" ref="M24:M30" si="25">J24*L24</f>
        <v>0</v>
      </c>
      <c r="N24" s="110"/>
      <c r="O24" s="111">
        <f t="shared" ref="O24:O30" si="26">N24*J24</f>
        <v>0</v>
      </c>
      <c r="P24" s="110"/>
      <c r="Q24" s="111">
        <f t="shared" ref="Q24:Q30" si="27">P24*J24</f>
        <v>0</v>
      </c>
      <c r="R24" s="221">
        <f t="shared" ref="R24" si="28">P24+N24+L24</f>
        <v>0</v>
      </c>
      <c r="S24" s="383">
        <f t="shared" ref="S24" si="29">J24*R24</f>
        <v>0</v>
      </c>
      <c r="T24" s="383"/>
      <c r="V24" s="193">
        <f t="shared" si="18"/>
        <v>2.6</v>
      </c>
      <c r="W24" s="194">
        <f t="shared" si="19"/>
        <v>56.194319999999998</v>
      </c>
    </row>
    <row r="25" spans="1:25" s="63" customFormat="1" x14ac:dyDescent="0.2">
      <c r="A25" s="5" t="s">
        <v>35</v>
      </c>
      <c r="B25" s="5" t="s">
        <v>37</v>
      </c>
      <c r="C25" s="88" t="s">
        <v>122</v>
      </c>
      <c r="D25" s="6" t="s">
        <v>38</v>
      </c>
      <c r="E25" s="5" t="s">
        <v>39</v>
      </c>
      <c r="F25" s="150">
        <v>33</v>
      </c>
      <c r="G25" s="7">
        <v>10.48</v>
      </c>
      <c r="H25" s="7">
        <f t="shared" si="23"/>
        <v>13.62</v>
      </c>
      <c r="I25" s="9">
        <f t="shared" ref="I25:I30" si="30">H25*F25</f>
        <v>449.46</v>
      </c>
      <c r="J25" s="62">
        <f t="shared" si="24"/>
        <v>8.4443999999999981</v>
      </c>
      <c r="K25" s="233">
        <f t="shared" ref="K25:K30" si="31">J25*F25</f>
        <v>278.66519999999991</v>
      </c>
      <c r="L25" s="110"/>
      <c r="M25" s="111">
        <f t="shared" si="25"/>
        <v>0</v>
      </c>
      <c r="N25" s="110">
        <v>33</v>
      </c>
      <c r="O25" s="111">
        <f t="shared" si="26"/>
        <v>278.66519999999991</v>
      </c>
      <c r="P25" s="110"/>
      <c r="Q25" s="111">
        <f t="shared" si="27"/>
        <v>0</v>
      </c>
      <c r="R25" s="221">
        <f>P25+N25+L25</f>
        <v>33</v>
      </c>
      <c r="S25" s="383">
        <f t="shared" ref="S25:S30" si="32">J25*R25</f>
        <v>278.66519999999991</v>
      </c>
      <c r="T25" s="383"/>
      <c r="V25" s="193">
        <f t="shared" si="18"/>
        <v>0</v>
      </c>
      <c r="W25" s="194">
        <f t="shared" si="19"/>
        <v>0</v>
      </c>
    </row>
    <row r="26" spans="1:25" s="63" customFormat="1" ht="30" customHeight="1" x14ac:dyDescent="0.2">
      <c r="A26" s="5" t="s">
        <v>36</v>
      </c>
      <c r="B26" s="5" t="s">
        <v>144</v>
      </c>
      <c r="C26" s="88" t="s">
        <v>19</v>
      </c>
      <c r="D26" s="6" t="s">
        <v>145</v>
      </c>
      <c r="E26" s="5" t="s">
        <v>16</v>
      </c>
      <c r="F26" s="150">
        <v>5.76</v>
      </c>
      <c r="G26" s="7">
        <v>8.1</v>
      </c>
      <c r="H26" s="7">
        <f t="shared" si="23"/>
        <v>10.53</v>
      </c>
      <c r="I26" s="9">
        <f t="shared" si="30"/>
        <v>60.652799999999992</v>
      </c>
      <c r="J26" s="62">
        <f t="shared" si="24"/>
        <v>6.5286</v>
      </c>
      <c r="K26" s="233">
        <f t="shared" si="31"/>
        <v>37.604735999999995</v>
      </c>
      <c r="L26" s="110">
        <v>5.76</v>
      </c>
      <c r="M26" s="111">
        <f t="shared" si="25"/>
        <v>37.604735999999995</v>
      </c>
      <c r="N26" s="110"/>
      <c r="O26" s="111">
        <f t="shared" si="26"/>
        <v>0</v>
      </c>
      <c r="P26" s="110"/>
      <c r="Q26" s="111">
        <f t="shared" si="27"/>
        <v>0</v>
      </c>
      <c r="R26" s="221">
        <f t="shared" ref="R26:R30" si="33">P26+N26+L26</f>
        <v>5.76</v>
      </c>
      <c r="S26" s="383">
        <f t="shared" si="32"/>
        <v>37.604735999999995</v>
      </c>
      <c r="T26" s="383"/>
      <c r="V26" s="193">
        <f t="shared" si="18"/>
        <v>0</v>
      </c>
      <c r="W26" s="194">
        <f t="shared" si="19"/>
        <v>0</v>
      </c>
    </row>
    <row r="27" spans="1:25" s="63" customFormat="1" ht="25.5" x14ac:dyDescent="0.2">
      <c r="A27" s="5" t="s">
        <v>40</v>
      </c>
      <c r="B27" s="5" t="s">
        <v>146</v>
      </c>
      <c r="C27" s="88" t="s">
        <v>19</v>
      </c>
      <c r="D27" s="6" t="s">
        <v>147</v>
      </c>
      <c r="E27" s="5" t="s">
        <v>42</v>
      </c>
      <c r="F27" s="150">
        <v>58</v>
      </c>
      <c r="G27" s="7">
        <v>304.77</v>
      </c>
      <c r="H27" s="7">
        <f t="shared" si="23"/>
        <v>396.14</v>
      </c>
      <c r="I27" s="9">
        <f t="shared" si="30"/>
        <v>22976.12</v>
      </c>
      <c r="J27" s="62">
        <f t="shared" si="24"/>
        <v>245.60679999999999</v>
      </c>
      <c r="K27" s="233">
        <f t="shared" si="31"/>
        <v>14245.1944</v>
      </c>
      <c r="L27" s="110"/>
      <c r="M27" s="111">
        <f t="shared" si="25"/>
        <v>0</v>
      </c>
      <c r="N27" s="110">
        <v>58</v>
      </c>
      <c r="O27" s="111">
        <f t="shared" si="26"/>
        <v>14245.1944</v>
      </c>
      <c r="P27" s="110"/>
      <c r="Q27" s="111">
        <f t="shared" si="27"/>
        <v>0</v>
      </c>
      <c r="R27" s="221">
        <f t="shared" si="33"/>
        <v>58</v>
      </c>
      <c r="S27" s="383">
        <f t="shared" si="32"/>
        <v>14245.1944</v>
      </c>
      <c r="T27" s="383"/>
      <c r="V27" s="193">
        <f t="shared" si="18"/>
        <v>0</v>
      </c>
      <c r="W27" s="194">
        <f t="shared" si="19"/>
        <v>0</v>
      </c>
    </row>
    <row r="28" spans="1:25" s="63" customFormat="1" x14ac:dyDescent="0.2">
      <c r="A28" s="5" t="s">
        <v>41</v>
      </c>
      <c r="B28" s="87" t="s">
        <v>148</v>
      </c>
      <c r="C28" s="88" t="s">
        <v>19</v>
      </c>
      <c r="D28" s="12" t="s">
        <v>149</v>
      </c>
      <c r="E28" s="87" t="s">
        <v>150</v>
      </c>
      <c r="F28" s="150">
        <v>113.16</v>
      </c>
      <c r="G28" s="13">
        <v>4.3899999999999997</v>
      </c>
      <c r="H28" s="7">
        <f t="shared" si="23"/>
        <v>5.71</v>
      </c>
      <c r="I28" s="9">
        <f t="shared" si="30"/>
        <v>646.14359999999999</v>
      </c>
      <c r="J28" s="62">
        <f t="shared" si="24"/>
        <v>3.5402</v>
      </c>
      <c r="K28" s="233">
        <f t="shared" si="31"/>
        <v>400.60903200000001</v>
      </c>
      <c r="L28" s="110"/>
      <c r="M28" s="111">
        <f t="shared" si="25"/>
        <v>0</v>
      </c>
      <c r="N28" s="110">
        <v>113.16</v>
      </c>
      <c r="O28" s="111">
        <f t="shared" si="26"/>
        <v>400.60903200000001</v>
      </c>
      <c r="P28" s="110"/>
      <c r="Q28" s="111">
        <f t="shared" si="27"/>
        <v>0</v>
      </c>
      <c r="R28" s="221">
        <f t="shared" si="33"/>
        <v>113.16</v>
      </c>
      <c r="S28" s="383">
        <f t="shared" si="32"/>
        <v>400.60903200000001</v>
      </c>
      <c r="T28" s="383"/>
      <c r="V28" s="193">
        <f t="shared" si="18"/>
        <v>0</v>
      </c>
      <c r="W28" s="194">
        <f t="shared" si="19"/>
        <v>0</v>
      </c>
    </row>
    <row r="29" spans="1:25" s="63" customFormat="1" x14ac:dyDescent="0.2">
      <c r="A29" s="5" t="s">
        <v>124</v>
      </c>
      <c r="B29" s="87" t="s">
        <v>151</v>
      </c>
      <c r="C29" s="88" t="s">
        <v>122</v>
      </c>
      <c r="D29" s="12" t="s">
        <v>152</v>
      </c>
      <c r="E29" s="87" t="s">
        <v>16</v>
      </c>
      <c r="F29" s="150">
        <v>4.75</v>
      </c>
      <c r="G29" s="13">
        <v>3.38</v>
      </c>
      <c r="H29" s="7">
        <f t="shared" si="23"/>
        <v>4.3899999999999997</v>
      </c>
      <c r="I29" s="9">
        <f t="shared" si="30"/>
        <v>20.852499999999999</v>
      </c>
      <c r="J29" s="62">
        <f t="shared" si="24"/>
        <v>2.7218</v>
      </c>
      <c r="K29" s="233">
        <f t="shared" si="31"/>
        <v>12.92855</v>
      </c>
      <c r="L29" s="110">
        <v>4.75</v>
      </c>
      <c r="M29" s="111">
        <f t="shared" si="25"/>
        <v>12.92855</v>
      </c>
      <c r="N29" s="110"/>
      <c r="O29" s="111">
        <f t="shared" si="26"/>
        <v>0</v>
      </c>
      <c r="P29" s="110"/>
      <c r="Q29" s="111">
        <f t="shared" si="27"/>
        <v>0</v>
      </c>
      <c r="R29" s="221">
        <f t="shared" si="33"/>
        <v>4.75</v>
      </c>
      <c r="S29" s="383">
        <f t="shared" si="32"/>
        <v>12.92855</v>
      </c>
      <c r="T29" s="383"/>
      <c r="V29" s="193">
        <f t="shared" si="18"/>
        <v>0</v>
      </c>
      <c r="W29" s="194">
        <f t="shared" si="19"/>
        <v>0</v>
      </c>
    </row>
    <row r="30" spans="1:25" s="63" customFormat="1" x14ac:dyDescent="0.2">
      <c r="A30" s="5" t="s">
        <v>125</v>
      </c>
      <c r="B30" s="87" t="s">
        <v>33</v>
      </c>
      <c r="C30" s="88" t="s">
        <v>122</v>
      </c>
      <c r="D30" s="12" t="s">
        <v>34</v>
      </c>
      <c r="E30" s="87" t="s">
        <v>16</v>
      </c>
      <c r="F30" s="150">
        <v>899</v>
      </c>
      <c r="G30" s="13">
        <v>6.97</v>
      </c>
      <c r="H30" s="7">
        <f t="shared" si="23"/>
        <v>9.06</v>
      </c>
      <c r="I30" s="9">
        <f t="shared" si="30"/>
        <v>8144.9400000000005</v>
      </c>
      <c r="J30" s="62">
        <f t="shared" si="24"/>
        <v>5.6172000000000004</v>
      </c>
      <c r="K30" s="233">
        <f t="shared" si="31"/>
        <v>5049.8628000000008</v>
      </c>
      <c r="L30" s="110"/>
      <c r="M30" s="111">
        <f t="shared" si="25"/>
        <v>0</v>
      </c>
      <c r="N30" s="110">
        <v>899</v>
      </c>
      <c r="O30" s="111">
        <f t="shared" si="26"/>
        <v>5049.8628000000008</v>
      </c>
      <c r="P30" s="110"/>
      <c r="Q30" s="111">
        <f t="shared" si="27"/>
        <v>0</v>
      </c>
      <c r="R30" s="221">
        <f t="shared" si="33"/>
        <v>899</v>
      </c>
      <c r="S30" s="383">
        <f t="shared" si="32"/>
        <v>5049.8628000000008</v>
      </c>
      <c r="T30" s="383"/>
      <c r="V30" s="193">
        <f t="shared" si="18"/>
        <v>0</v>
      </c>
      <c r="W30" s="194">
        <f t="shared" si="19"/>
        <v>0</v>
      </c>
    </row>
    <row r="31" spans="1:25" s="63" customFormat="1" x14ac:dyDescent="0.2">
      <c r="A31" s="25"/>
      <c r="B31" s="26"/>
      <c r="C31" s="26"/>
      <c r="D31" s="27"/>
      <c r="E31" s="26"/>
      <c r="F31" s="28"/>
      <c r="G31" s="29"/>
      <c r="H31" s="30" t="s">
        <v>87</v>
      </c>
      <c r="I31" s="128">
        <f>SUM(I24:I30)</f>
        <v>32388.804900000003</v>
      </c>
      <c r="J31" s="30" t="s">
        <v>87</v>
      </c>
      <c r="K31" s="234">
        <f>SUM(K24:K30)</f>
        <v>20081.059037999999</v>
      </c>
      <c r="L31" s="199" t="s">
        <v>87</v>
      </c>
      <c r="M31" s="231">
        <f>SUM(M24:M30)</f>
        <v>50.533285999999997</v>
      </c>
      <c r="N31" s="199" t="s">
        <v>87</v>
      </c>
      <c r="O31" s="223">
        <f>SUM(O24:O30)</f>
        <v>19974.331431999999</v>
      </c>
      <c r="P31" s="118"/>
      <c r="Q31" s="121">
        <f>SUM(Q24:Q30)</f>
        <v>0</v>
      </c>
      <c r="R31" s="30" t="s">
        <v>87</v>
      </c>
      <c r="S31" s="384">
        <f>SUM(S24:T30)</f>
        <v>20024.864718000004</v>
      </c>
      <c r="T31" s="385"/>
      <c r="V31" s="195"/>
      <c r="W31" s="196">
        <f>SUM(W24:W30)</f>
        <v>56.194319999999998</v>
      </c>
    </row>
    <row r="32" spans="1:25" s="63" customFormat="1" x14ac:dyDescent="0.2">
      <c r="A32" s="146" t="s">
        <v>43</v>
      </c>
      <c r="B32" s="147" t="s">
        <v>7</v>
      </c>
      <c r="C32" s="147"/>
      <c r="D32" s="148" t="s">
        <v>3100</v>
      </c>
      <c r="E32" s="147"/>
      <c r="F32" s="32"/>
      <c r="G32" s="33" t="s">
        <v>8</v>
      </c>
      <c r="H32" s="33" t="s">
        <v>8</v>
      </c>
      <c r="I32" s="34" t="s">
        <v>8</v>
      </c>
      <c r="J32" s="11" t="s">
        <v>8</v>
      </c>
      <c r="K32" s="227" t="s">
        <v>8</v>
      </c>
      <c r="L32" s="115"/>
      <c r="M32" s="228" t="s">
        <v>8</v>
      </c>
      <c r="N32" s="115"/>
      <c r="O32" s="224" t="s">
        <v>8</v>
      </c>
      <c r="P32" s="115"/>
      <c r="Q32" s="122" t="s">
        <v>8</v>
      </c>
      <c r="R32" s="117"/>
      <c r="S32" s="386" t="s">
        <v>8</v>
      </c>
      <c r="T32" s="387"/>
      <c r="V32" s="192" t="s">
        <v>8</v>
      </c>
      <c r="W32" s="158" t="s">
        <v>8</v>
      </c>
    </row>
    <row r="33" spans="1:23" s="63" customFormat="1" ht="42" customHeight="1" x14ac:dyDescent="0.2">
      <c r="A33" s="5" t="s">
        <v>44</v>
      </c>
      <c r="B33" s="5" t="s">
        <v>153</v>
      </c>
      <c r="C33" s="88" t="s">
        <v>122</v>
      </c>
      <c r="D33" s="6" t="s">
        <v>154</v>
      </c>
      <c r="E33" s="5" t="s">
        <v>16</v>
      </c>
      <c r="F33" s="150">
        <v>4.6500000000000004</v>
      </c>
      <c r="G33" s="7">
        <v>65.790000000000006</v>
      </c>
      <c r="H33" s="7">
        <f t="shared" ref="H33:H39" si="34">ROUND(G33+(G33*$K$6),2)</f>
        <v>85.51</v>
      </c>
      <c r="I33" s="9">
        <f>H33*F33</f>
        <v>397.62150000000003</v>
      </c>
      <c r="J33" s="62">
        <f t="shared" ref="J33:J39" si="35">(H33)-(H33*$H$7)</f>
        <v>53.016200000000005</v>
      </c>
      <c r="K33" s="233">
        <f>J33*F33</f>
        <v>246.52533000000005</v>
      </c>
      <c r="L33" s="110"/>
      <c r="M33" s="111">
        <f t="shared" ref="M33:M39" si="36">J33*L33</f>
        <v>0</v>
      </c>
      <c r="N33" s="110"/>
      <c r="O33" s="111">
        <f t="shared" ref="O33:O39" si="37">N33*J33</f>
        <v>0</v>
      </c>
      <c r="P33" s="110"/>
      <c r="Q33" s="111">
        <f t="shared" ref="Q33:Q39" si="38">P33*J33</f>
        <v>0</v>
      </c>
      <c r="R33" s="221">
        <f t="shared" ref="R33:R39" si="39">P33+N33+L33</f>
        <v>0</v>
      </c>
      <c r="S33" s="383">
        <f t="shared" ref="S33" si="40">J33*R33</f>
        <v>0</v>
      </c>
      <c r="T33" s="383"/>
      <c r="V33" s="193">
        <f t="shared" ref="V33:V39" si="41">F33-R33</f>
        <v>4.6500000000000004</v>
      </c>
      <c r="W33" s="194">
        <f t="shared" ref="W33:W38" si="42">K33-S33</f>
        <v>246.52533000000005</v>
      </c>
    </row>
    <row r="34" spans="1:23" s="63" customFormat="1" ht="25.5" x14ac:dyDescent="0.2">
      <c r="A34" s="5" t="s">
        <v>48</v>
      </c>
      <c r="B34" s="5" t="s">
        <v>155</v>
      </c>
      <c r="C34" s="88" t="s">
        <v>122</v>
      </c>
      <c r="D34" s="6" t="s">
        <v>156</v>
      </c>
      <c r="E34" s="5" t="s">
        <v>16</v>
      </c>
      <c r="F34" s="150">
        <v>4.6500000000000004</v>
      </c>
      <c r="G34" s="7">
        <v>252.57</v>
      </c>
      <c r="H34" s="7">
        <f t="shared" si="34"/>
        <v>328.29</v>
      </c>
      <c r="I34" s="9">
        <f t="shared" ref="I34:I39" si="43">H34*F34</f>
        <v>1526.5485000000001</v>
      </c>
      <c r="J34" s="62">
        <f t="shared" si="35"/>
        <v>203.53980000000001</v>
      </c>
      <c r="K34" s="233">
        <f t="shared" ref="K34:K39" si="44">J34*F34</f>
        <v>946.46007000000009</v>
      </c>
      <c r="L34" s="110"/>
      <c r="M34" s="111">
        <f t="shared" si="36"/>
        <v>0</v>
      </c>
      <c r="N34" s="110"/>
      <c r="O34" s="111">
        <f t="shared" si="37"/>
        <v>0</v>
      </c>
      <c r="P34" s="110"/>
      <c r="Q34" s="111">
        <f t="shared" si="38"/>
        <v>0</v>
      </c>
      <c r="R34" s="221">
        <f t="shared" si="39"/>
        <v>0</v>
      </c>
      <c r="S34" s="383">
        <f t="shared" ref="S34:S39" si="45">J34*R34</f>
        <v>0</v>
      </c>
      <c r="T34" s="383"/>
      <c r="V34" s="193">
        <f t="shared" si="41"/>
        <v>4.6500000000000004</v>
      </c>
      <c r="W34" s="194">
        <f t="shared" si="42"/>
        <v>946.46007000000009</v>
      </c>
    </row>
    <row r="35" spans="1:23" s="63" customFormat="1" ht="25.5" x14ac:dyDescent="0.2">
      <c r="A35" s="5" t="s">
        <v>49</v>
      </c>
      <c r="B35" s="5" t="s">
        <v>157</v>
      </c>
      <c r="C35" s="88" t="s">
        <v>19</v>
      </c>
      <c r="D35" s="6" t="s">
        <v>158</v>
      </c>
      <c r="E35" s="5" t="s">
        <v>16</v>
      </c>
      <c r="F35" s="150">
        <v>5.76</v>
      </c>
      <c r="G35" s="7">
        <v>90.22</v>
      </c>
      <c r="H35" s="7">
        <f t="shared" si="34"/>
        <v>117.27</v>
      </c>
      <c r="I35" s="9">
        <f t="shared" si="43"/>
        <v>675.47519999999997</v>
      </c>
      <c r="J35" s="62">
        <f t="shared" si="35"/>
        <v>72.707400000000007</v>
      </c>
      <c r="K35" s="233">
        <f t="shared" si="44"/>
        <v>418.794624</v>
      </c>
      <c r="L35" s="110"/>
      <c r="M35" s="111">
        <f t="shared" si="36"/>
        <v>0</v>
      </c>
      <c r="N35" s="110"/>
      <c r="O35" s="111">
        <f t="shared" si="37"/>
        <v>0</v>
      </c>
      <c r="P35" s="110"/>
      <c r="Q35" s="111">
        <f t="shared" si="38"/>
        <v>0</v>
      </c>
      <c r="R35" s="221">
        <f t="shared" si="39"/>
        <v>0</v>
      </c>
      <c r="S35" s="383">
        <f t="shared" si="45"/>
        <v>0</v>
      </c>
      <c r="T35" s="383"/>
      <c r="V35" s="193">
        <f t="shared" si="41"/>
        <v>5.76</v>
      </c>
      <c r="W35" s="194">
        <f t="shared" si="42"/>
        <v>418.794624</v>
      </c>
    </row>
    <row r="36" spans="1:23" s="63" customFormat="1" ht="25.5" x14ac:dyDescent="0.2">
      <c r="A36" s="5" t="s">
        <v>50</v>
      </c>
      <c r="B36" s="5" t="s">
        <v>159</v>
      </c>
      <c r="C36" s="88" t="s">
        <v>19</v>
      </c>
      <c r="D36" s="6" t="s">
        <v>160</v>
      </c>
      <c r="E36" s="5" t="s">
        <v>16</v>
      </c>
      <c r="F36" s="150">
        <v>7.99</v>
      </c>
      <c r="G36" s="7">
        <v>538.36</v>
      </c>
      <c r="H36" s="7">
        <f t="shared" si="34"/>
        <v>699.76</v>
      </c>
      <c r="I36" s="9">
        <f t="shared" si="43"/>
        <v>5591.0824000000002</v>
      </c>
      <c r="J36" s="62">
        <f t="shared" si="35"/>
        <v>433.85120000000001</v>
      </c>
      <c r="K36" s="233">
        <f t="shared" si="44"/>
        <v>3466.4710880000002</v>
      </c>
      <c r="L36" s="110"/>
      <c r="M36" s="111">
        <f t="shared" si="36"/>
        <v>0</v>
      </c>
      <c r="N36" s="110"/>
      <c r="O36" s="111">
        <f t="shared" si="37"/>
        <v>0</v>
      </c>
      <c r="P36" s="110"/>
      <c r="Q36" s="111">
        <f t="shared" si="38"/>
        <v>0</v>
      </c>
      <c r="R36" s="221">
        <f t="shared" si="39"/>
        <v>0</v>
      </c>
      <c r="S36" s="383">
        <f t="shared" si="45"/>
        <v>0</v>
      </c>
      <c r="T36" s="383"/>
      <c r="V36" s="193">
        <f t="shared" si="41"/>
        <v>7.99</v>
      </c>
      <c r="W36" s="194">
        <f t="shared" si="42"/>
        <v>3466.4710880000002</v>
      </c>
    </row>
    <row r="37" spans="1:23" s="63" customFormat="1" ht="25.5" x14ac:dyDescent="0.2">
      <c r="A37" s="5" t="s">
        <v>53</v>
      </c>
      <c r="B37" s="5" t="s">
        <v>161</v>
      </c>
      <c r="C37" s="88" t="s">
        <v>122</v>
      </c>
      <c r="D37" s="6" t="s">
        <v>162</v>
      </c>
      <c r="E37" s="5" t="s">
        <v>16</v>
      </c>
      <c r="F37" s="150">
        <v>15.06</v>
      </c>
      <c r="G37" s="7">
        <v>7.08</v>
      </c>
      <c r="H37" s="7">
        <f t="shared" si="34"/>
        <v>9.1999999999999993</v>
      </c>
      <c r="I37" s="9">
        <f t="shared" si="43"/>
        <v>138.55199999999999</v>
      </c>
      <c r="J37" s="62">
        <f t="shared" si="35"/>
        <v>5.7039999999999997</v>
      </c>
      <c r="K37" s="233">
        <f t="shared" si="44"/>
        <v>85.902239999999992</v>
      </c>
      <c r="L37" s="110"/>
      <c r="M37" s="111">
        <f t="shared" si="36"/>
        <v>0</v>
      </c>
      <c r="N37" s="110"/>
      <c r="O37" s="111">
        <f t="shared" si="37"/>
        <v>0</v>
      </c>
      <c r="P37" s="110"/>
      <c r="Q37" s="111">
        <f t="shared" si="38"/>
        <v>0</v>
      </c>
      <c r="R37" s="221">
        <f t="shared" si="39"/>
        <v>0</v>
      </c>
      <c r="S37" s="383">
        <f t="shared" si="45"/>
        <v>0</v>
      </c>
      <c r="T37" s="383"/>
      <c r="V37" s="193">
        <f t="shared" si="41"/>
        <v>15.06</v>
      </c>
      <c r="W37" s="194">
        <f t="shared" si="42"/>
        <v>85.902239999999992</v>
      </c>
    </row>
    <row r="38" spans="1:23" s="63" customFormat="1" ht="25.5" x14ac:dyDescent="0.2">
      <c r="A38" s="5" t="s">
        <v>56</v>
      </c>
      <c r="B38" s="5" t="s">
        <v>126</v>
      </c>
      <c r="C38" s="88" t="s">
        <v>122</v>
      </c>
      <c r="D38" s="6" t="s">
        <v>127</v>
      </c>
      <c r="E38" s="5" t="s">
        <v>16</v>
      </c>
      <c r="F38" s="150">
        <v>15.06</v>
      </c>
      <c r="G38" s="7">
        <v>57.86</v>
      </c>
      <c r="H38" s="7">
        <f t="shared" si="34"/>
        <v>75.209999999999994</v>
      </c>
      <c r="I38" s="9">
        <f t="shared" si="43"/>
        <v>1132.6625999999999</v>
      </c>
      <c r="J38" s="62">
        <f t="shared" si="35"/>
        <v>46.630199999999995</v>
      </c>
      <c r="K38" s="233">
        <f t="shared" si="44"/>
        <v>702.250812</v>
      </c>
      <c r="L38" s="110"/>
      <c r="M38" s="111">
        <f t="shared" si="36"/>
        <v>0</v>
      </c>
      <c r="N38" s="110"/>
      <c r="O38" s="111">
        <f t="shared" si="37"/>
        <v>0</v>
      </c>
      <c r="P38" s="110"/>
      <c r="Q38" s="111">
        <f t="shared" si="38"/>
        <v>0</v>
      </c>
      <c r="R38" s="221">
        <f t="shared" si="39"/>
        <v>0</v>
      </c>
      <c r="S38" s="383">
        <f t="shared" si="45"/>
        <v>0</v>
      </c>
      <c r="T38" s="383"/>
      <c r="V38" s="193">
        <f t="shared" si="41"/>
        <v>15.06</v>
      </c>
      <c r="W38" s="194">
        <f t="shared" si="42"/>
        <v>702.250812</v>
      </c>
    </row>
    <row r="39" spans="1:23" s="63" customFormat="1" ht="25.5" x14ac:dyDescent="0.2">
      <c r="A39" s="5" t="s">
        <v>163</v>
      </c>
      <c r="B39" s="5" t="s">
        <v>65</v>
      </c>
      <c r="C39" s="88" t="s">
        <v>122</v>
      </c>
      <c r="D39" s="6" t="s">
        <v>66</v>
      </c>
      <c r="E39" s="5" t="s">
        <v>16</v>
      </c>
      <c r="F39" s="150">
        <v>862.97</v>
      </c>
      <c r="G39" s="7">
        <v>27.17</v>
      </c>
      <c r="H39" s="7">
        <f t="shared" si="34"/>
        <v>35.32</v>
      </c>
      <c r="I39" s="9">
        <f t="shared" si="43"/>
        <v>30480.100400000003</v>
      </c>
      <c r="J39" s="62">
        <f t="shared" si="35"/>
        <v>21.898400000000002</v>
      </c>
      <c r="K39" s="233">
        <f t="shared" si="44"/>
        <v>18897.662248000004</v>
      </c>
      <c r="L39" s="110"/>
      <c r="M39" s="111">
        <f t="shared" si="36"/>
        <v>0</v>
      </c>
      <c r="N39" s="110"/>
      <c r="O39" s="111">
        <f t="shared" si="37"/>
        <v>0</v>
      </c>
      <c r="P39" s="110"/>
      <c r="Q39" s="111">
        <f t="shared" si="38"/>
        <v>0</v>
      </c>
      <c r="R39" s="221">
        <f t="shared" si="39"/>
        <v>0</v>
      </c>
      <c r="S39" s="383">
        <f t="shared" si="45"/>
        <v>0</v>
      </c>
      <c r="T39" s="383"/>
      <c r="V39" s="193">
        <f t="shared" si="41"/>
        <v>862.97</v>
      </c>
      <c r="W39" s="194">
        <f t="shared" ref="W39" si="46">K39-S39</f>
        <v>18897.662248000004</v>
      </c>
    </row>
    <row r="40" spans="1:23" s="63" customFormat="1" x14ac:dyDescent="0.2">
      <c r="A40" s="25"/>
      <c r="B40" s="26"/>
      <c r="C40" s="26"/>
      <c r="D40" s="27"/>
      <c r="E40" s="26"/>
      <c r="F40" s="29"/>
      <c r="G40" s="65"/>
      <c r="H40" s="30" t="s">
        <v>88</v>
      </c>
      <c r="I40" s="128">
        <f>SUM(I33:I39)</f>
        <v>39942.042600000001</v>
      </c>
      <c r="J40" s="30" t="s">
        <v>88</v>
      </c>
      <c r="K40" s="222">
        <f>SUM(K33:K39)</f>
        <v>24764.066412000004</v>
      </c>
      <c r="L40" s="199" t="s">
        <v>88</v>
      </c>
      <c r="M40" s="231">
        <f>SUM(M33:M39)</f>
        <v>0</v>
      </c>
      <c r="N40" s="199" t="s">
        <v>88</v>
      </c>
      <c r="O40" s="223">
        <f>SUM(O33:O39)</f>
        <v>0</v>
      </c>
      <c r="P40" s="118"/>
      <c r="Q40" s="121">
        <f>SUM(Q33:Q39)</f>
        <v>0</v>
      </c>
      <c r="R40" s="30" t="s">
        <v>88</v>
      </c>
      <c r="S40" s="384">
        <f>SUM(S33:T39)</f>
        <v>0</v>
      </c>
      <c r="T40" s="385"/>
      <c r="V40" s="195"/>
      <c r="W40" s="196">
        <f>SUM(W33:W39)</f>
        <v>24764.066412000004</v>
      </c>
    </row>
    <row r="41" spans="1:23" s="63" customFormat="1" x14ac:dyDescent="0.2">
      <c r="A41" s="146" t="s">
        <v>57</v>
      </c>
      <c r="B41" s="147" t="s">
        <v>7</v>
      </c>
      <c r="C41" s="147"/>
      <c r="D41" s="148" t="s">
        <v>3101</v>
      </c>
      <c r="E41" s="147"/>
      <c r="F41" s="32"/>
      <c r="G41" s="33" t="s">
        <v>8</v>
      </c>
      <c r="H41" s="33" t="s">
        <v>8</v>
      </c>
      <c r="I41" s="34" t="s">
        <v>8</v>
      </c>
      <c r="J41" s="33" t="s">
        <v>8</v>
      </c>
      <c r="K41" s="33" t="s">
        <v>8</v>
      </c>
      <c r="L41" s="115"/>
      <c r="M41" s="228" t="s">
        <v>8</v>
      </c>
      <c r="N41" s="115"/>
      <c r="O41" s="224" t="s">
        <v>8</v>
      </c>
      <c r="P41" s="115"/>
      <c r="Q41" s="122" t="s">
        <v>8</v>
      </c>
      <c r="R41" s="117"/>
      <c r="S41" s="386" t="s">
        <v>8</v>
      </c>
      <c r="T41" s="387"/>
      <c r="V41" s="192" t="s">
        <v>8</v>
      </c>
      <c r="W41" s="158" t="s">
        <v>8</v>
      </c>
    </row>
    <row r="42" spans="1:23" s="63" customFormat="1" ht="25.5" x14ac:dyDescent="0.2">
      <c r="A42" s="5" t="s">
        <v>58</v>
      </c>
      <c r="B42" s="5" t="s">
        <v>164</v>
      </c>
      <c r="C42" s="5" t="s">
        <v>122</v>
      </c>
      <c r="D42" s="6" t="s">
        <v>165</v>
      </c>
      <c r="E42" s="5" t="s">
        <v>16</v>
      </c>
      <c r="F42" s="150">
        <v>2.6</v>
      </c>
      <c r="G42" s="7">
        <v>85.9</v>
      </c>
      <c r="H42" s="7">
        <f t="shared" ref="H42:H44" si="47">ROUND(G42+(G42*$K$6),2)</f>
        <v>111.65</v>
      </c>
      <c r="I42" s="9">
        <f t="shared" ref="I42:I44" si="48">H42*F42</f>
        <v>290.29000000000002</v>
      </c>
      <c r="J42" s="62">
        <f>(H42)-(H42*$H$7)</f>
        <v>69.223000000000013</v>
      </c>
      <c r="K42" s="233">
        <f t="shared" ref="K42:K44" si="49">J42*F42</f>
        <v>179.97980000000004</v>
      </c>
      <c r="L42" s="110"/>
      <c r="M42" s="111">
        <f t="shared" ref="M42:M44" si="50">J42*L42</f>
        <v>0</v>
      </c>
      <c r="N42" s="110"/>
      <c r="O42" s="111">
        <f t="shared" ref="O42:O44" si="51">N42*J42</f>
        <v>0</v>
      </c>
      <c r="P42" s="110"/>
      <c r="Q42" s="111">
        <f t="shared" ref="Q42:Q44" si="52">P42*J42</f>
        <v>0</v>
      </c>
      <c r="R42" s="221">
        <f t="shared" ref="R42:R44" si="53">P42+N42+L42</f>
        <v>0</v>
      </c>
      <c r="S42" s="383">
        <f t="shared" ref="S42" si="54">J42*R42</f>
        <v>0</v>
      </c>
      <c r="T42" s="383"/>
      <c r="V42" s="193">
        <f t="shared" ref="V42:V44" si="55">F42-R42</f>
        <v>2.6</v>
      </c>
      <c r="W42" s="194">
        <f t="shared" ref="W42:W44" si="56">K42-S42</f>
        <v>179.97980000000004</v>
      </c>
    </row>
    <row r="43" spans="1:23" s="63" customFormat="1" ht="25.5" x14ac:dyDescent="0.2">
      <c r="A43" s="5" t="s">
        <v>59</v>
      </c>
      <c r="B43" s="5" t="s">
        <v>166</v>
      </c>
      <c r="C43" s="88" t="s">
        <v>122</v>
      </c>
      <c r="D43" s="6" t="s">
        <v>167</v>
      </c>
      <c r="E43" s="5" t="s">
        <v>16</v>
      </c>
      <c r="F43" s="150">
        <v>104</v>
      </c>
      <c r="G43" s="7">
        <v>18.93</v>
      </c>
      <c r="H43" s="7">
        <f t="shared" si="47"/>
        <v>24.61</v>
      </c>
      <c r="I43" s="9">
        <f t="shared" si="48"/>
        <v>2559.44</v>
      </c>
      <c r="J43" s="62">
        <f>(H43)-(H43*$H$7)</f>
        <v>15.258199999999999</v>
      </c>
      <c r="K43" s="233">
        <f t="shared" si="49"/>
        <v>1586.8527999999999</v>
      </c>
      <c r="L43" s="110"/>
      <c r="M43" s="111">
        <f t="shared" si="50"/>
        <v>0</v>
      </c>
      <c r="N43" s="110"/>
      <c r="O43" s="111">
        <f t="shared" si="51"/>
        <v>0</v>
      </c>
      <c r="P43" s="110"/>
      <c r="Q43" s="111">
        <f t="shared" si="52"/>
        <v>0</v>
      </c>
      <c r="R43" s="221">
        <f t="shared" si="53"/>
        <v>0</v>
      </c>
      <c r="S43" s="383">
        <f t="shared" ref="S43:S44" si="57">J43*R43</f>
        <v>0</v>
      </c>
      <c r="T43" s="383"/>
      <c r="V43" s="193">
        <f t="shared" si="55"/>
        <v>104</v>
      </c>
      <c r="W43" s="194">
        <f t="shared" si="56"/>
        <v>1586.8527999999999</v>
      </c>
    </row>
    <row r="44" spans="1:23" s="63" customFormat="1" ht="25.5" x14ac:dyDescent="0.2">
      <c r="A44" s="5" t="s">
        <v>168</v>
      </c>
      <c r="B44" s="5" t="s">
        <v>169</v>
      </c>
      <c r="C44" s="88" t="s">
        <v>122</v>
      </c>
      <c r="D44" s="6" t="s">
        <v>170</v>
      </c>
      <c r="E44" s="5" t="s">
        <v>12</v>
      </c>
      <c r="F44" s="150">
        <v>0.25</v>
      </c>
      <c r="G44" s="7">
        <v>44.67</v>
      </c>
      <c r="H44" s="7">
        <f t="shared" si="47"/>
        <v>58.06</v>
      </c>
      <c r="I44" s="9">
        <f t="shared" si="48"/>
        <v>14.515000000000001</v>
      </c>
      <c r="J44" s="62">
        <f>(H44)-(H44*$H$7)</f>
        <v>35.997199999999999</v>
      </c>
      <c r="K44" s="233">
        <f t="shared" si="49"/>
        <v>8.9992999999999999</v>
      </c>
      <c r="L44" s="110"/>
      <c r="M44" s="111">
        <f t="shared" si="50"/>
        <v>0</v>
      </c>
      <c r="N44" s="110"/>
      <c r="O44" s="111">
        <f t="shared" si="51"/>
        <v>0</v>
      </c>
      <c r="P44" s="110"/>
      <c r="Q44" s="111">
        <f t="shared" si="52"/>
        <v>0</v>
      </c>
      <c r="R44" s="221">
        <f t="shared" si="53"/>
        <v>0</v>
      </c>
      <c r="S44" s="383">
        <f t="shared" si="57"/>
        <v>0</v>
      </c>
      <c r="T44" s="383"/>
      <c r="V44" s="193">
        <f t="shared" si="55"/>
        <v>0.25</v>
      </c>
      <c r="W44" s="194">
        <f t="shared" si="56"/>
        <v>8.9992999999999999</v>
      </c>
    </row>
    <row r="45" spans="1:23" s="63" customFormat="1" x14ac:dyDescent="0.2">
      <c r="A45" s="25"/>
      <c r="B45" s="26"/>
      <c r="C45" s="26"/>
      <c r="D45" s="27"/>
      <c r="E45" s="26"/>
      <c r="F45" s="28"/>
      <c r="G45" s="29"/>
      <c r="H45" s="30" t="s">
        <v>89</v>
      </c>
      <c r="I45" s="128">
        <f>SUM(I42:I44)</f>
        <v>2864.2449999999999</v>
      </c>
      <c r="J45" s="30" t="s">
        <v>89</v>
      </c>
      <c r="K45" s="222">
        <f>SUM(K42:K44)</f>
        <v>1775.8318999999999</v>
      </c>
      <c r="L45" s="199" t="s">
        <v>89</v>
      </c>
      <c r="M45" s="109">
        <f>SUM(M42:M44)</f>
        <v>0</v>
      </c>
      <c r="N45" s="199" t="s">
        <v>89</v>
      </c>
      <c r="O45" s="109">
        <f>SUM(O42:O44)</f>
        <v>0</v>
      </c>
      <c r="P45" s="112"/>
      <c r="Q45" s="109">
        <f>SUM(Q42:Q44)</f>
        <v>0</v>
      </c>
      <c r="R45" s="30" t="s">
        <v>89</v>
      </c>
      <c r="S45" s="384">
        <f>SUM(S42:T44)</f>
        <v>0</v>
      </c>
      <c r="T45" s="385"/>
      <c r="V45" s="195"/>
      <c r="W45" s="196">
        <f>SUM(W42:W44)</f>
        <v>1775.8318999999999</v>
      </c>
    </row>
    <row r="46" spans="1:23" s="63" customFormat="1" x14ac:dyDescent="0.2">
      <c r="A46" s="143" t="s">
        <v>60</v>
      </c>
      <c r="B46" s="144" t="s">
        <v>7</v>
      </c>
      <c r="C46" s="144"/>
      <c r="D46" s="145" t="s">
        <v>3102</v>
      </c>
      <c r="E46" s="144"/>
      <c r="F46" s="10"/>
      <c r="G46" s="11" t="s">
        <v>8</v>
      </c>
      <c r="H46" s="11" t="s">
        <v>8</v>
      </c>
      <c r="I46" s="18" t="s">
        <v>8</v>
      </c>
      <c r="J46" s="11" t="s">
        <v>8</v>
      </c>
      <c r="K46" s="227" t="s">
        <v>8</v>
      </c>
      <c r="L46" s="115"/>
      <c r="M46" s="228" t="s">
        <v>8</v>
      </c>
      <c r="N46" s="115"/>
      <c r="O46" s="224" t="s">
        <v>8</v>
      </c>
      <c r="P46" s="115"/>
      <c r="Q46" s="158" t="s">
        <v>8</v>
      </c>
      <c r="R46" s="212"/>
      <c r="S46" s="388" t="s">
        <v>8</v>
      </c>
      <c r="T46" s="389"/>
      <c r="V46" s="192" t="s">
        <v>8</v>
      </c>
      <c r="W46" s="158" t="s">
        <v>8</v>
      </c>
    </row>
    <row r="47" spans="1:23" s="63" customFormat="1" ht="25.5" x14ac:dyDescent="0.2">
      <c r="A47" s="5" t="s">
        <v>61</v>
      </c>
      <c r="B47" s="5" t="s">
        <v>171</v>
      </c>
      <c r="C47" s="88" t="s">
        <v>19</v>
      </c>
      <c r="D47" s="6" t="s">
        <v>172</v>
      </c>
      <c r="E47" s="5" t="s">
        <v>16</v>
      </c>
      <c r="F47" s="150">
        <v>4.08</v>
      </c>
      <c r="G47" s="7">
        <v>646.48</v>
      </c>
      <c r="H47" s="7">
        <f t="shared" ref="H47:H48" si="58">ROUND(G47+(G47*$K$6),2)</f>
        <v>840.29</v>
      </c>
      <c r="I47" s="9">
        <f t="shared" ref="I47:I48" si="59">H47*F47</f>
        <v>3428.3831999999998</v>
      </c>
      <c r="J47" s="62">
        <f>(H47)-(H47*$H$7)</f>
        <v>520.97979999999995</v>
      </c>
      <c r="K47" s="233">
        <f t="shared" ref="K47:K48" si="60">J47*F47</f>
        <v>2125.5975839999996</v>
      </c>
      <c r="L47" s="110"/>
      <c r="M47" s="111">
        <f t="shared" ref="M47:M48" si="61">J47*L47</f>
        <v>0</v>
      </c>
      <c r="N47" s="110"/>
      <c r="O47" s="111">
        <f t="shared" ref="O47:O48" si="62">N47*J47</f>
        <v>0</v>
      </c>
      <c r="P47" s="110"/>
      <c r="Q47" s="111">
        <f t="shared" ref="Q47:Q48" si="63">P47*J47</f>
        <v>0</v>
      </c>
      <c r="R47" s="221">
        <f t="shared" ref="R47:R48" si="64">P47+N47+L47</f>
        <v>0</v>
      </c>
      <c r="S47" s="383">
        <f t="shared" ref="S47" si="65">J47*R47</f>
        <v>0</v>
      </c>
      <c r="T47" s="383"/>
      <c r="V47" s="193">
        <f t="shared" ref="V47:V48" si="66">F47-R47</f>
        <v>4.08</v>
      </c>
      <c r="W47" s="194">
        <f t="shared" ref="W47:W48" si="67">K47-S47</f>
        <v>2125.5975839999996</v>
      </c>
    </row>
    <row r="48" spans="1:23" s="63" customFormat="1" ht="38.25" x14ac:dyDescent="0.2">
      <c r="A48" s="5" t="s">
        <v>62</v>
      </c>
      <c r="B48" s="91" t="s">
        <v>211</v>
      </c>
      <c r="C48" s="88" t="s">
        <v>122</v>
      </c>
      <c r="D48" s="6" t="s">
        <v>210</v>
      </c>
      <c r="E48" s="5" t="s">
        <v>16</v>
      </c>
      <c r="F48" s="150">
        <v>10.08</v>
      </c>
      <c r="G48" s="7">
        <v>45.99</v>
      </c>
      <c r="H48" s="7">
        <f t="shared" si="58"/>
        <v>59.78</v>
      </c>
      <c r="I48" s="9">
        <f t="shared" si="59"/>
        <v>602.58240000000001</v>
      </c>
      <c r="J48" s="62">
        <f>(H48)-(H48*$H$7)</f>
        <v>37.063600000000001</v>
      </c>
      <c r="K48" s="233">
        <f t="shared" si="60"/>
        <v>373.601088</v>
      </c>
      <c r="L48" s="110"/>
      <c r="M48" s="111">
        <f t="shared" si="61"/>
        <v>0</v>
      </c>
      <c r="N48" s="110"/>
      <c r="O48" s="111">
        <f t="shared" si="62"/>
        <v>0</v>
      </c>
      <c r="P48" s="110"/>
      <c r="Q48" s="111">
        <f t="shared" si="63"/>
        <v>0</v>
      </c>
      <c r="R48" s="221">
        <f t="shared" si="64"/>
        <v>0</v>
      </c>
      <c r="S48" s="383">
        <f t="shared" ref="S48" si="68">J48*R48</f>
        <v>0</v>
      </c>
      <c r="T48" s="383"/>
      <c r="V48" s="193">
        <f t="shared" si="66"/>
        <v>10.08</v>
      </c>
      <c r="W48" s="194">
        <f t="shared" si="67"/>
        <v>373.601088</v>
      </c>
    </row>
    <row r="49" spans="1:23" s="63" customFormat="1" x14ac:dyDescent="0.2">
      <c r="A49" s="19"/>
      <c r="B49" s="20"/>
      <c r="C49" s="20"/>
      <c r="D49" s="21"/>
      <c r="E49" s="20"/>
      <c r="F49" s="22"/>
      <c r="G49" s="23"/>
      <c r="H49" s="24" t="s">
        <v>90</v>
      </c>
      <c r="I49" s="31">
        <f>SUM(I47:I48)</f>
        <v>4030.9655999999995</v>
      </c>
      <c r="J49" s="30" t="s">
        <v>90</v>
      </c>
      <c r="K49" s="222">
        <f>SUM(K47:K48)</f>
        <v>2499.1986719999995</v>
      </c>
      <c r="L49" s="199" t="s">
        <v>90</v>
      </c>
      <c r="M49" s="231">
        <f>SUM(M47:M48)</f>
        <v>0</v>
      </c>
      <c r="N49" s="199" t="s">
        <v>90</v>
      </c>
      <c r="O49" s="223">
        <f>SUM(O47:O48)</f>
        <v>0</v>
      </c>
      <c r="P49" s="118"/>
      <c r="Q49" s="121">
        <f>SUM(Q47:Q48)</f>
        <v>0</v>
      </c>
      <c r="R49" s="30" t="s">
        <v>90</v>
      </c>
      <c r="S49" s="384">
        <f>SUM(S47:T48)</f>
        <v>0</v>
      </c>
      <c r="T49" s="385"/>
      <c r="V49" s="195"/>
      <c r="W49" s="196">
        <f>SUM(W47:W48)</f>
        <v>2499.1986719999995</v>
      </c>
    </row>
    <row r="50" spans="1:23" s="63" customFormat="1" x14ac:dyDescent="0.2">
      <c r="A50" s="143" t="s">
        <v>63</v>
      </c>
      <c r="B50" s="144" t="s">
        <v>7</v>
      </c>
      <c r="C50" s="144"/>
      <c r="D50" s="145" t="s">
        <v>3103</v>
      </c>
      <c r="E50" s="144"/>
      <c r="F50" s="10"/>
      <c r="G50" s="11" t="s">
        <v>8</v>
      </c>
      <c r="H50" s="11" t="s">
        <v>8</v>
      </c>
      <c r="I50" s="18" t="s">
        <v>8</v>
      </c>
      <c r="J50" s="33" t="s">
        <v>8</v>
      </c>
      <c r="K50" s="33" t="s">
        <v>8</v>
      </c>
      <c r="L50" s="115"/>
      <c r="M50" s="228" t="s">
        <v>8</v>
      </c>
      <c r="N50" s="115"/>
      <c r="O50" s="224" t="s">
        <v>8</v>
      </c>
      <c r="P50" s="115"/>
      <c r="Q50" s="122" t="s">
        <v>8</v>
      </c>
      <c r="R50" s="117"/>
      <c r="S50" s="386" t="s">
        <v>8</v>
      </c>
      <c r="T50" s="387"/>
      <c r="V50" s="192" t="s">
        <v>8</v>
      </c>
      <c r="W50" s="158" t="s">
        <v>8</v>
      </c>
    </row>
    <row r="51" spans="1:23" s="63" customFormat="1" x14ac:dyDescent="0.2">
      <c r="A51" s="88" t="s">
        <v>64</v>
      </c>
      <c r="B51" s="88" t="s">
        <v>54</v>
      </c>
      <c r="C51" s="88" t="s">
        <v>122</v>
      </c>
      <c r="D51" s="8" t="s">
        <v>55</v>
      </c>
      <c r="E51" s="88" t="s">
        <v>12</v>
      </c>
      <c r="F51" s="150">
        <v>113.16</v>
      </c>
      <c r="G51" s="9">
        <v>219.75</v>
      </c>
      <c r="H51" s="7">
        <f t="shared" ref="H51:H56" si="69">ROUND(G51+(G51*$K$6),2)</f>
        <v>285.63</v>
      </c>
      <c r="I51" s="9">
        <f t="shared" ref="I51:I56" si="70">H51*F51</f>
        <v>32321.890799999997</v>
      </c>
      <c r="J51" s="62">
        <f t="shared" ref="J51:J56" si="71">(H51)-(H51*$H$7)</f>
        <v>177.09059999999999</v>
      </c>
      <c r="K51" s="233">
        <f t="shared" ref="K51:K56" si="72">J51*F51</f>
        <v>20039.572295999998</v>
      </c>
      <c r="L51" s="110"/>
      <c r="M51" s="111">
        <f t="shared" ref="M51:M56" si="73">J51*L51</f>
        <v>0</v>
      </c>
      <c r="N51" s="110"/>
      <c r="O51" s="111">
        <f t="shared" ref="O51:O56" si="74">N51*J51</f>
        <v>0</v>
      </c>
      <c r="P51" s="110"/>
      <c r="Q51" s="111">
        <f t="shared" ref="Q51:Q56" si="75">P51*J51</f>
        <v>0</v>
      </c>
      <c r="R51" s="221">
        <f t="shared" ref="R51:R56" si="76">P51+N51+L51</f>
        <v>0</v>
      </c>
      <c r="S51" s="383">
        <f t="shared" ref="S51" si="77">J51*R51</f>
        <v>0</v>
      </c>
      <c r="T51" s="383"/>
      <c r="V51" s="193">
        <f t="shared" ref="V51:V54" si="78">F51-R51</f>
        <v>113.16</v>
      </c>
      <c r="W51" s="194">
        <f t="shared" ref="W51:W54" si="79">K51-S51</f>
        <v>20039.572295999998</v>
      </c>
    </row>
    <row r="52" spans="1:23" s="63" customFormat="1" ht="25.5" x14ac:dyDescent="0.2">
      <c r="A52" s="88" t="s">
        <v>215</v>
      </c>
      <c r="B52" s="88">
        <v>92602</v>
      </c>
      <c r="C52" s="88" t="s">
        <v>19</v>
      </c>
      <c r="D52" s="8" t="s">
        <v>220</v>
      </c>
      <c r="E52" s="88" t="s">
        <v>3</v>
      </c>
      <c r="F52" s="150">
        <v>20</v>
      </c>
      <c r="G52" s="9">
        <v>704.83</v>
      </c>
      <c r="H52" s="7">
        <f t="shared" si="69"/>
        <v>916.14</v>
      </c>
      <c r="I52" s="9">
        <f t="shared" si="70"/>
        <v>18322.8</v>
      </c>
      <c r="J52" s="62">
        <f t="shared" si="71"/>
        <v>568.0068</v>
      </c>
      <c r="K52" s="233">
        <f t="shared" si="72"/>
        <v>11360.136</v>
      </c>
      <c r="L52" s="110"/>
      <c r="M52" s="111">
        <f t="shared" si="73"/>
        <v>0</v>
      </c>
      <c r="N52" s="110"/>
      <c r="O52" s="111">
        <f t="shared" si="74"/>
        <v>0</v>
      </c>
      <c r="P52" s="110"/>
      <c r="Q52" s="111">
        <f t="shared" si="75"/>
        <v>0</v>
      </c>
      <c r="R52" s="221">
        <f t="shared" si="76"/>
        <v>0</v>
      </c>
      <c r="S52" s="383">
        <f t="shared" ref="S52:S56" si="80">J52*R52</f>
        <v>0</v>
      </c>
      <c r="T52" s="383"/>
      <c r="V52" s="193">
        <f t="shared" si="78"/>
        <v>20</v>
      </c>
      <c r="W52" s="194">
        <f t="shared" si="79"/>
        <v>11360.136</v>
      </c>
    </row>
    <row r="53" spans="1:23" s="63" customFormat="1" ht="25.5" x14ac:dyDescent="0.2">
      <c r="A53" s="88" t="s">
        <v>216</v>
      </c>
      <c r="B53" s="88" t="s">
        <v>51</v>
      </c>
      <c r="C53" s="88" t="s">
        <v>122</v>
      </c>
      <c r="D53" s="8" t="s">
        <v>52</v>
      </c>
      <c r="E53" s="88" t="s">
        <v>16</v>
      </c>
      <c r="F53" s="150">
        <v>374.9</v>
      </c>
      <c r="G53" s="9">
        <v>46.48</v>
      </c>
      <c r="H53" s="7">
        <f t="shared" si="69"/>
        <v>60.41</v>
      </c>
      <c r="I53" s="9">
        <f t="shared" si="70"/>
        <v>22647.708999999999</v>
      </c>
      <c r="J53" s="62">
        <f t="shared" si="71"/>
        <v>37.4542</v>
      </c>
      <c r="K53" s="233">
        <f t="shared" si="72"/>
        <v>14041.57958</v>
      </c>
      <c r="L53" s="110"/>
      <c r="M53" s="111">
        <f t="shared" si="73"/>
        <v>0</v>
      </c>
      <c r="N53" s="110"/>
      <c r="O53" s="111">
        <f t="shared" si="74"/>
        <v>0</v>
      </c>
      <c r="P53" s="110"/>
      <c r="Q53" s="111">
        <f t="shared" si="75"/>
        <v>0</v>
      </c>
      <c r="R53" s="221">
        <f t="shared" si="76"/>
        <v>0</v>
      </c>
      <c r="S53" s="383">
        <f t="shared" si="80"/>
        <v>0</v>
      </c>
      <c r="T53" s="383"/>
      <c r="V53" s="193">
        <f t="shared" si="78"/>
        <v>374.9</v>
      </c>
      <c r="W53" s="194">
        <f t="shared" si="79"/>
        <v>14041.57958</v>
      </c>
    </row>
    <row r="54" spans="1:23" s="63" customFormat="1" x14ac:dyDescent="0.2">
      <c r="A54" s="88" t="s">
        <v>217</v>
      </c>
      <c r="B54" s="90" t="s">
        <v>213</v>
      </c>
      <c r="C54" s="88" t="s">
        <v>212</v>
      </c>
      <c r="D54" s="8" t="s">
        <v>214</v>
      </c>
      <c r="E54" s="88" t="s">
        <v>16</v>
      </c>
      <c r="F54" s="150">
        <v>230.3</v>
      </c>
      <c r="G54" s="9">
        <v>25.794</v>
      </c>
      <c r="H54" s="7">
        <f t="shared" si="69"/>
        <v>33.53</v>
      </c>
      <c r="I54" s="9">
        <f t="shared" si="70"/>
        <v>7721.9590000000007</v>
      </c>
      <c r="J54" s="62">
        <f t="shared" si="71"/>
        <v>20.788600000000002</v>
      </c>
      <c r="K54" s="233">
        <f t="shared" si="72"/>
        <v>4787.6145800000004</v>
      </c>
      <c r="L54" s="110"/>
      <c r="M54" s="111">
        <f t="shared" si="73"/>
        <v>0</v>
      </c>
      <c r="N54" s="110"/>
      <c r="O54" s="111">
        <f t="shared" si="74"/>
        <v>0</v>
      </c>
      <c r="P54" s="110"/>
      <c r="Q54" s="111">
        <f t="shared" si="75"/>
        <v>0</v>
      </c>
      <c r="R54" s="221">
        <f t="shared" si="76"/>
        <v>0</v>
      </c>
      <c r="S54" s="383">
        <f t="shared" si="80"/>
        <v>0</v>
      </c>
      <c r="T54" s="383"/>
      <c r="V54" s="193">
        <f t="shared" si="78"/>
        <v>230.3</v>
      </c>
      <c r="W54" s="194">
        <f t="shared" si="79"/>
        <v>4787.6145800000004</v>
      </c>
    </row>
    <row r="55" spans="1:23" s="63" customFormat="1" ht="42.75" customHeight="1" x14ac:dyDescent="0.2">
      <c r="A55" s="88" t="s">
        <v>218</v>
      </c>
      <c r="B55" s="88" t="s">
        <v>45</v>
      </c>
      <c r="C55" s="88" t="s">
        <v>122</v>
      </c>
      <c r="D55" s="8" t="s">
        <v>46</v>
      </c>
      <c r="E55" s="88" t="s">
        <v>47</v>
      </c>
      <c r="F55" s="150">
        <v>16199.82</v>
      </c>
      <c r="G55" s="9">
        <v>37.693562436000001</v>
      </c>
      <c r="H55" s="7">
        <f t="shared" si="69"/>
        <v>48.99</v>
      </c>
      <c r="I55" s="9">
        <f t="shared" si="70"/>
        <v>793629.18180000002</v>
      </c>
      <c r="J55" s="62">
        <f t="shared" si="71"/>
        <v>30.373799999999999</v>
      </c>
      <c r="K55" s="233">
        <f t="shared" si="72"/>
        <v>492050.09271599998</v>
      </c>
      <c r="L55" s="110"/>
      <c r="M55" s="111">
        <f t="shared" si="73"/>
        <v>0</v>
      </c>
      <c r="N55" s="110"/>
      <c r="O55" s="111">
        <f t="shared" si="74"/>
        <v>0</v>
      </c>
      <c r="P55" s="110"/>
      <c r="Q55" s="111">
        <f t="shared" si="75"/>
        <v>0</v>
      </c>
      <c r="R55" s="221">
        <f t="shared" si="76"/>
        <v>0</v>
      </c>
      <c r="S55" s="383">
        <f t="shared" si="80"/>
        <v>0</v>
      </c>
      <c r="T55" s="383"/>
      <c r="V55" s="193">
        <f t="shared" ref="V55:V56" si="81">F55-R55</f>
        <v>16199.82</v>
      </c>
      <c r="W55" s="194">
        <f t="shared" ref="W55:W56" si="82">K55-S55</f>
        <v>492050.09271599998</v>
      </c>
    </row>
    <row r="56" spans="1:23" s="63" customFormat="1" ht="29.25" customHeight="1" x14ac:dyDescent="0.2">
      <c r="A56" s="88" t="s">
        <v>219</v>
      </c>
      <c r="B56" s="88" t="s">
        <v>173</v>
      </c>
      <c r="C56" s="88" t="s">
        <v>122</v>
      </c>
      <c r="D56" s="8" t="s">
        <v>174</v>
      </c>
      <c r="E56" s="88" t="s">
        <v>16</v>
      </c>
      <c r="F56" s="150">
        <v>899</v>
      </c>
      <c r="G56" s="9">
        <v>89.668000000000006</v>
      </c>
      <c r="H56" s="7">
        <f t="shared" si="69"/>
        <v>116.55</v>
      </c>
      <c r="I56" s="9">
        <f t="shared" si="70"/>
        <v>104778.45</v>
      </c>
      <c r="J56" s="62">
        <f t="shared" si="71"/>
        <v>72.260999999999996</v>
      </c>
      <c r="K56" s="233">
        <f t="shared" si="72"/>
        <v>64962.638999999996</v>
      </c>
      <c r="L56" s="110"/>
      <c r="M56" s="111">
        <f t="shared" si="73"/>
        <v>0</v>
      </c>
      <c r="N56" s="110"/>
      <c r="O56" s="111">
        <f t="shared" si="74"/>
        <v>0</v>
      </c>
      <c r="P56" s="110"/>
      <c r="Q56" s="111">
        <f t="shared" si="75"/>
        <v>0</v>
      </c>
      <c r="R56" s="221">
        <f t="shared" si="76"/>
        <v>0</v>
      </c>
      <c r="S56" s="383">
        <f t="shared" si="80"/>
        <v>0</v>
      </c>
      <c r="T56" s="383"/>
      <c r="V56" s="193">
        <f t="shared" si="81"/>
        <v>899</v>
      </c>
      <c r="W56" s="194">
        <f t="shared" si="82"/>
        <v>64962.638999999996</v>
      </c>
    </row>
    <row r="57" spans="1:23" s="63" customFormat="1" x14ac:dyDescent="0.2">
      <c r="A57" s="25"/>
      <c r="B57" s="26"/>
      <c r="C57" s="26"/>
      <c r="D57" s="27"/>
      <c r="E57" s="26"/>
      <c r="F57" s="28"/>
      <c r="G57" s="29"/>
      <c r="H57" s="30" t="s">
        <v>91</v>
      </c>
      <c r="I57" s="128">
        <f>SUM(I51:I56)</f>
        <v>979421.99060000002</v>
      </c>
      <c r="J57" s="30" t="s">
        <v>91</v>
      </c>
      <c r="K57" s="222">
        <f>SUM(K51:K56)</f>
        <v>607241.63417199999</v>
      </c>
      <c r="L57" s="199" t="s">
        <v>91</v>
      </c>
      <c r="M57" s="231">
        <f>SUM(M51:M56)</f>
        <v>0</v>
      </c>
      <c r="N57" s="199" t="s">
        <v>91</v>
      </c>
      <c r="O57" s="223">
        <f>SUM(O51:O56)</f>
        <v>0</v>
      </c>
      <c r="P57" s="118"/>
      <c r="Q57" s="121">
        <f>SUM(Q51:Q56)</f>
        <v>0</v>
      </c>
      <c r="R57" s="30" t="s">
        <v>91</v>
      </c>
      <c r="S57" s="384">
        <f>SUM(S51:T56)</f>
        <v>0</v>
      </c>
      <c r="T57" s="385"/>
      <c r="V57" s="195"/>
      <c r="W57" s="196">
        <f>SUM(W51:W56)</f>
        <v>607241.63417199999</v>
      </c>
    </row>
    <row r="58" spans="1:23" s="63" customFormat="1" x14ac:dyDescent="0.2">
      <c r="A58" s="143" t="s">
        <v>175</v>
      </c>
      <c r="B58" s="144" t="s">
        <v>7</v>
      </c>
      <c r="C58" s="144"/>
      <c r="D58" s="145" t="s">
        <v>176</v>
      </c>
      <c r="E58" s="144"/>
      <c r="F58" s="10"/>
      <c r="G58" s="11" t="s">
        <v>8</v>
      </c>
      <c r="H58" s="11" t="s">
        <v>8</v>
      </c>
      <c r="I58" s="18" t="s">
        <v>8</v>
      </c>
      <c r="J58" s="33" t="s">
        <v>8</v>
      </c>
      <c r="K58" s="33" t="s">
        <v>8</v>
      </c>
      <c r="L58" s="115"/>
      <c r="M58" s="228" t="s">
        <v>8</v>
      </c>
      <c r="N58" s="115"/>
      <c r="O58" s="224" t="s">
        <v>8</v>
      </c>
      <c r="P58" s="115"/>
      <c r="Q58" s="122" t="s">
        <v>8</v>
      </c>
      <c r="R58" s="117"/>
      <c r="S58" s="386" t="s">
        <v>8</v>
      </c>
      <c r="T58" s="387"/>
      <c r="V58" s="192" t="s">
        <v>8</v>
      </c>
      <c r="W58" s="158" t="s">
        <v>8</v>
      </c>
    </row>
    <row r="59" spans="1:23" s="63" customFormat="1" x14ac:dyDescent="0.2">
      <c r="A59" s="88" t="s">
        <v>177</v>
      </c>
      <c r="B59" s="88" t="s">
        <v>128</v>
      </c>
      <c r="C59" s="88" t="s">
        <v>122</v>
      </c>
      <c r="D59" s="8" t="s">
        <v>129</v>
      </c>
      <c r="E59" s="88" t="s">
        <v>12</v>
      </c>
      <c r="F59" s="150">
        <v>22</v>
      </c>
      <c r="G59" s="9">
        <v>74.98</v>
      </c>
      <c r="H59" s="7">
        <f t="shared" ref="H59:H62" si="83">ROUND(G59+(G59*$K$6),2)</f>
        <v>97.46</v>
      </c>
      <c r="I59" s="9">
        <f t="shared" ref="I59:I62" si="84">H59*F59</f>
        <v>2144.12</v>
      </c>
      <c r="J59" s="62">
        <f>(H59)-(H59*$H$7)</f>
        <v>60.425199999999997</v>
      </c>
      <c r="K59" s="233">
        <f t="shared" ref="K59:K62" si="85">J59*F59</f>
        <v>1329.3543999999999</v>
      </c>
      <c r="L59" s="110"/>
      <c r="M59" s="111">
        <f t="shared" ref="M59:M62" si="86">J59*L59</f>
        <v>0</v>
      </c>
      <c r="N59" s="110"/>
      <c r="O59" s="111">
        <f t="shared" ref="O59:O62" si="87">N59*J59</f>
        <v>0</v>
      </c>
      <c r="P59" s="110"/>
      <c r="Q59" s="111">
        <f t="shared" ref="Q59:Q62" si="88">P59*J59</f>
        <v>0</v>
      </c>
      <c r="R59" s="221">
        <f t="shared" ref="R59:R62" si="89">P59+N59+L59</f>
        <v>0</v>
      </c>
      <c r="S59" s="383">
        <f t="shared" ref="S59" si="90">J59*R59</f>
        <v>0</v>
      </c>
      <c r="T59" s="383"/>
      <c r="V59" s="193">
        <f t="shared" ref="V59:V61" si="91">F59-R59</f>
        <v>22</v>
      </c>
      <c r="W59" s="194">
        <f t="shared" ref="W59:W61" si="92">K59-S59</f>
        <v>1329.3543999999999</v>
      </c>
    </row>
    <row r="60" spans="1:23" s="63" customFormat="1" x14ac:dyDescent="0.2">
      <c r="A60" s="88" t="s">
        <v>178</v>
      </c>
      <c r="B60" s="88" t="s">
        <v>179</v>
      </c>
      <c r="C60" s="88" t="s">
        <v>122</v>
      </c>
      <c r="D60" s="8" t="s">
        <v>180</v>
      </c>
      <c r="E60" s="88" t="s">
        <v>39</v>
      </c>
      <c r="F60" s="150">
        <v>1</v>
      </c>
      <c r="G60" s="9">
        <v>63.72</v>
      </c>
      <c r="H60" s="7">
        <f t="shared" si="83"/>
        <v>82.82</v>
      </c>
      <c r="I60" s="9">
        <f t="shared" si="84"/>
        <v>82.82</v>
      </c>
      <c r="J60" s="62">
        <f>(H60)-(H60*$H$7)</f>
        <v>51.348399999999998</v>
      </c>
      <c r="K60" s="233">
        <f t="shared" si="85"/>
        <v>51.348399999999998</v>
      </c>
      <c r="L60" s="110"/>
      <c r="M60" s="111">
        <f t="shared" si="86"/>
        <v>0</v>
      </c>
      <c r="N60" s="110"/>
      <c r="O60" s="111">
        <f t="shared" si="87"/>
        <v>0</v>
      </c>
      <c r="P60" s="110"/>
      <c r="Q60" s="111">
        <f t="shared" si="88"/>
        <v>0</v>
      </c>
      <c r="R60" s="221">
        <f t="shared" si="89"/>
        <v>0</v>
      </c>
      <c r="S60" s="383">
        <f t="shared" ref="S60:S62" si="93">J60*R60</f>
        <v>0</v>
      </c>
      <c r="T60" s="383"/>
      <c r="V60" s="193">
        <f t="shared" si="91"/>
        <v>1</v>
      </c>
      <c r="W60" s="194">
        <f t="shared" si="92"/>
        <v>51.348399999999998</v>
      </c>
    </row>
    <row r="61" spans="1:23" s="63" customFormat="1" x14ac:dyDescent="0.2">
      <c r="A61" s="88" t="s">
        <v>181</v>
      </c>
      <c r="B61" s="88" t="s">
        <v>182</v>
      </c>
      <c r="C61" s="88" t="s">
        <v>122</v>
      </c>
      <c r="D61" s="8" t="s">
        <v>183</v>
      </c>
      <c r="E61" s="88" t="s">
        <v>39</v>
      </c>
      <c r="F61" s="150">
        <v>1</v>
      </c>
      <c r="G61" s="9">
        <v>29.35</v>
      </c>
      <c r="H61" s="7">
        <f t="shared" si="83"/>
        <v>38.15</v>
      </c>
      <c r="I61" s="9">
        <f t="shared" si="84"/>
        <v>38.15</v>
      </c>
      <c r="J61" s="62">
        <f>(H61)-(H61*$H$7)</f>
        <v>23.652999999999999</v>
      </c>
      <c r="K61" s="233">
        <f t="shared" si="85"/>
        <v>23.652999999999999</v>
      </c>
      <c r="L61" s="110"/>
      <c r="M61" s="111">
        <f t="shared" si="86"/>
        <v>0</v>
      </c>
      <c r="N61" s="110"/>
      <c r="O61" s="111">
        <f t="shared" si="87"/>
        <v>0</v>
      </c>
      <c r="P61" s="110"/>
      <c r="Q61" s="111">
        <f t="shared" si="88"/>
        <v>0</v>
      </c>
      <c r="R61" s="221">
        <f t="shared" si="89"/>
        <v>0</v>
      </c>
      <c r="S61" s="383">
        <f t="shared" si="93"/>
        <v>0</v>
      </c>
      <c r="T61" s="383"/>
      <c r="V61" s="193">
        <f t="shared" si="91"/>
        <v>1</v>
      </c>
      <c r="W61" s="194">
        <f t="shared" si="92"/>
        <v>23.652999999999999</v>
      </c>
    </row>
    <row r="62" spans="1:23" s="63" customFormat="1" ht="25.5" x14ac:dyDescent="0.2">
      <c r="A62" s="88" t="s">
        <v>184</v>
      </c>
      <c r="B62" s="88" t="s">
        <v>185</v>
      </c>
      <c r="C62" s="88" t="s">
        <v>122</v>
      </c>
      <c r="D62" s="8" t="s">
        <v>186</v>
      </c>
      <c r="E62" s="88" t="s">
        <v>39</v>
      </c>
      <c r="F62" s="150">
        <v>2</v>
      </c>
      <c r="G62" s="9">
        <v>770.18</v>
      </c>
      <c r="H62" s="7">
        <f t="shared" si="83"/>
        <v>1001.08</v>
      </c>
      <c r="I62" s="9">
        <f t="shared" si="84"/>
        <v>2002.16</v>
      </c>
      <c r="J62" s="62">
        <f>(H62)-(H62*$H$7)</f>
        <v>620.66959999999995</v>
      </c>
      <c r="K62" s="233">
        <f t="shared" si="85"/>
        <v>1241.3391999999999</v>
      </c>
      <c r="L62" s="110"/>
      <c r="M62" s="111">
        <f t="shared" si="86"/>
        <v>0</v>
      </c>
      <c r="N62" s="110"/>
      <c r="O62" s="111">
        <f t="shared" si="87"/>
        <v>0</v>
      </c>
      <c r="P62" s="110"/>
      <c r="Q62" s="111">
        <f t="shared" si="88"/>
        <v>0</v>
      </c>
      <c r="R62" s="221">
        <f t="shared" si="89"/>
        <v>0</v>
      </c>
      <c r="S62" s="383">
        <f t="shared" si="93"/>
        <v>0</v>
      </c>
      <c r="T62" s="383"/>
      <c r="V62" s="193">
        <f t="shared" ref="V62" si="94">F62-R62</f>
        <v>2</v>
      </c>
      <c r="W62" s="194">
        <f t="shared" ref="W62" si="95">K62-S62</f>
        <v>1241.3391999999999</v>
      </c>
    </row>
    <row r="63" spans="1:23" s="63" customFormat="1" x14ac:dyDescent="0.2">
      <c r="A63" s="25"/>
      <c r="B63" s="26"/>
      <c r="C63" s="26"/>
      <c r="D63" s="27"/>
      <c r="E63" s="26"/>
      <c r="F63" s="28"/>
      <c r="G63" s="29"/>
      <c r="H63" s="30" t="s">
        <v>91</v>
      </c>
      <c r="I63" s="128">
        <f>SUM(I59:I62)</f>
        <v>4267.25</v>
      </c>
      <c r="J63" s="30" t="s">
        <v>3131</v>
      </c>
      <c r="K63" s="222">
        <f>SUM(K59:K62)</f>
        <v>2645.6949999999997</v>
      </c>
      <c r="L63" s="199" t="s">
        <v>3131</v>
      </c>
      <c r="M63" s="231">
        <f>SUM(M59:M62)</f>
        <v>0</v>
      </c>
      <c r="N63" s="199" t="s">
        <v>3131</v>
      </c>
      <c r="O63" s="223">
        <f>SUM(O59:O62)</f>
        <v>0</v>
      </c>
      <c r="P63" s="118"/>
      <c r="Q63" s="121">
        <f>SUM(Q59:Q62)</f>
        <v>0</v>
      </c>
      <c r="R63" s="30" t="s">
        <v>3131</v>
      </c>
      <c r="S63" s="384">
        <f>SUM(S59:T62)</f>
        <v>0</v>
      </c>
      <c r="T63" s="385"/>
      <c r="V63" s="195"/>
      <c r="W63" s="196">
        <f>SUM(W59:W62)</f>
        <v>2645.6949999999997</v>
      </c>
    </row>
    <row r="64" spans="1:23" s="63" customFormat="1" x14ac:dyDescent="0.2">
      <c r="A64" s="143" t="s">
        <v>187</v>
      </c>
      <c r="B64" s="144" t="s">
        <v>7</v>
      </c>
      <c r="C64" s="144"/>
      <c r="D64" s="145" t="s">
        <v>188</v>
      </c>
      <c r="E64" s="144"/>
      <c r="F64" s="10"/>
      <c r="G64" s="11" t="s">
        <v>8</v>
      </c>
      <c r="H64" s="11" t="s">
        <v>8</v>
      </c>
      <c r="I64" s="18" t="s">
        <v>8</v>
      </c>
      <c r="J64" s="33" t="s">
        <v>8</v>
      </c>
      <c r="K64" s="33" t="s">
        <v>8</v>
      </c>
      <c r="L64" s="115"/>
      <c r="M64" s="228" t="s">
        <v>8</v>
      </c>
      <c r="N64" s="115"/>
      <c r="O64" s="224" t="s">
        <v>8</v>
      </c>
      <c r="P64" s="115"/>
      <c r="Q64" s="122" t="s">
        <v>8</v>
      </c>
      <c r="R64" s="117"/>
      <c r="S64" s="386" t="s">
        <v>8</v>
      </c>
      <c r="T64" s="387"/>
      <c r="V64" s="192" t="s">
        <v>8</v>
      </c>
      <c r="W64" s="158" t="s">
        <v>8</v>
      </c>
    </row>
    <row r="65" spans="1:23" s="63" customFormat="1" x14ac:dyDescent="0.2">
      <c r="A65" s="88" t="s">
        <v>189</v>
      </c>
      <c r="B65" s="90" t="s">
        <v>3104</v>
      </c>
      <c r="C65" s="88" t="s">
        <v>212</v>
      </c>
      <c r="D65" s="8" t="s">
        <v>3105</v>
      </c>
      <c r="E65" s="88" t="s">
        <v>39</v>
      </c>
      <c r="F65" s="150">
        <v>31</v>
      </c>
      <c r="G65" s="9">
        <v>607.16999999999996</v>
      </c>
      <c r="H65" s="7">
        <f t="shared" ref="H65:H68" si="96">ROUND(G65+(G65*$K$6),2)</f>
        <v>789.2</v>
      </c>
      <c r="I65" s="9">
        <f t="shared" ref="I65:I68" si="97">H65*F65</f>
        <v>24465.200000000001</v>
      </c>
      <c r="J65" s="62">
        <f>(H65)-(H65*$H$7)</f>
        <v>489.30400000000003</v>
      </c>
      <c r="K65" s="233">
        <f t="shared" ref="K65:K68" si="98">J65*F65</f>
        <v>15168.424000000001</v>
      </c>
      <c r="L65" s="110"/>
      <c r="M65" s="111">
        <f t="shared" ref="M65:M68" si="99">J65*L65</f>
        <v>0</v>
      </c>
      <c r="N65" s="110"/>
      <c r="O65" s="111">
        <f t="shared" ref="O65:O68" si="100">N65*J65</f>
        <v>0</v>
      </c>
      <c r="P65" s="110"/>
      <c r="Q65" s="111">
        <f t="shared" ref="Q65:Q68" si="101">P65*J65</f>
        <v>0</v>
      </c>
      <c r="R65" s="221">
        <f t="shared" ref="R65:R68" si="102">P65+N65+L65</f>
        <v>0</v>
      </c>
      <c r="S65" s="383">
        <f t="shared" ref="S65" si="103">J65*R65</f>
        <v>0</v>
      </c>
      <c r="T65" s="383"/>
      <c r="V65" s="193">
        <f t="shared" ref="V65:V67" si="104">F65-R65</f>
        <v>31</v>
      </c>
      <c r="W65" s="194">
        <f t="shared" ref="W65:W67" si="105">K65-S65</f>
        <v>15168.424000000001</v>
      </c>
    </row>
    <row r="66" spans="1:23" s="63" customFormat="1" ht="25.5" x14ac:dyDescent="0.2">
      <c r="A66" s="88" t="s">
        <v>190</v>
      </c>
      <c r="B66" s="88" t="s">
        <v>191</v>
      </c>
      <c r="C66" s="88" t="s">
        <v>122</v>
      </c>
      <c r="D66" s="8" t="s">
        <v>192</v>
      </c>
      <c r="E66" s="88" t="s">
        <v>39</v>
      </c>
      <c r="F66" s="150">
        <v>40</v>
      </c>
      <c r="G66" s="9">
        <v>206.12</v>
      </c>
      <c r="H66" s="7">
        <f t="shared" si="96"/>
        <v>267.91000000000003</v>
      </c>
      <c r="I66" s="9">
        <f t="shared" si="97"/>
        <v>10716.400000000001</v>
      </c>
      <c r="J66" s="62">
        <f>(H66)-(H66*$H$7)</f>
        <v>166.10420000000002</v>
      </c>
      <c r="K66" s="233">
        <f t="shared" si="98"/>
        <v>6644.1680000000006</v>
      </c>
      <c r="L66" s="110"/>
      <c r="M66" s="111">
        <f t="shared" si="99"/>
        <v>0</v>
      </c>
      <c r="N66" s="110"/>
      <c r="O66" s="111">
        <f t="shared" si="100"/>
        <v>0</v>
      </c>
      <c r="P66" s="110"/>
      <c r="Q66" s="111">
        <f t="shared" si="101"/>
        <v>0</v>
      </c>
      <c r="R66" s="221">
        <f t="shared" si="102"/>
        <v>0</v>
      </c>
      <c r="S66" s="383">
        <f t="shared" ref="S66:S68" si="106">J66*R66</f>
        <v>0</v>
      </c>
      <c r="T66" s="383"/>
      <c r="V66" s="193">
        <f t="shared" si="104"/>
        <v>40</v>
      </c>
      <c r="W66" s="194">
        <f t="shared" si="105"/>
        <v>6644.1680000000006</v>
      </c>
    </row>
    <row r="67" spans="1:23" s="63" customFormat="1" ht="25.5" x14ac:dyDescent="0.2">
      <c r="A67" s="88" t="s">
        <v>193</v>
      </c>
      <c r="B67" s="88" t="s">
        <v>194</v>
      </c>
      <c r="C67" s="88" t="s">
        <v>122</v>
      </c>
      <c r="D67" s="8" t="s">
        <v>195</v>
      </c>
      <c r="E67" s="88" t="s">
        <v>39</v>
      </c>
      <c r="F67" s="150">
        <v>10</v>
      </c>
      <c r="G67" s="9">
        <v>209.22</v>
      </c>
      <c r="H67" s="7">
        <f t="shared" si="96"/>
        <v>271.94</v>
      </c>
      <c r="I67" s="9">
        <f t="shared" si="97"/>
        <v>2719.4</v>
      </c>
      <c r="J67" s="62">
        <f>(H67)-(H67*$H$7)</f>
        <v>168.6028</v>
      </c>
      <c r="K67" s="233">
        <f t="shared" si="98"/>
        <v>1686.028</v>
      </c>
      <c r="L67" s="110"/>
      <c r="M67" s="111">
        <f t="shared" si="99"/>
        <v>0</v>
      </c>
      <c r="N67" s="110"/>
      <c r="O67" s="111">
        <f t="shared" si="100"/>
        <v>0</v>
      </c>
      <c r="P67" s="110"/>
      <c r="Q67" s="111">
        <f t="shared" si="101"/>
        <v>0</v>
      </c>
      <c r="R67" s="221">
        <f t="shared" si="102"/>
        <v>0</v>
      </c>
      <c r="S67" s="383">
        <f t="shared" si="106"/>
        <v>0</v>
      </c>
      <c r="T67" s="383"/>
      <c r="V67" s="193">
        <f t="shared" si="104"/>
        <v>10</v>
      </c>
      <c r="W67" s="194">
        <f t="shared" si="105"/>
        <v>1686.028</v>
      </c>
    </row>
    <row r="68" spans="1:23" s="63" customFormat="1" ht="25.5" x14ac:dyDescent="0.2">
      <c r="A68" s="88" t="s">
        <v>196</v>
      </c>
      <c r="B68" s="88" t="s">
        <v>197</v>
      </c>
      <c r="C68" s="88" t="s">
        <v>122</v>
      </c>
      <c r="D68" s="8" t="s">
        <v>198</v>
      </c>
      <c r="E68" s="88" t="s">
        <v>39</v>
      </c>
      <c r="F68" s="150">
        <v>10</v>
      </c>
      <c r="G68" s="9">
        <v>185.41</v>
      </c>
      <c r="H68" s="7">
        <f t="shared" si="96"/>
        <v>241</v>
      </c>
      <c r="I68" s="9">
        <f t="shared" si="97"/>
        <v>2410</v>
      </c>
      <c r="J68" s="62">
        <f>(H68)-(H68*$H$7)</f>
        <v>149.42000000000002</v>
      </c>
      <c r="K68" s="233">
        <f t="shared" si="98"/>
        <v>1494.2000000000003</v>
      </c>
      <c r="L68" s="110"/>
      <c r="M68" s="111">
        <f t="shared" si="99"/>
        <v>0</v>
      </c>
      <c r="N68" s="110"/>
      <c r="O68" s="111">
        <f t="shared" si="100"/>
        <v>0</v>
      </c>
      <c r="P68" s="110"/>
      <c r="Q68" s="111">
        <f t="shared" si="101"/>
        <v>0</v>
      </c>
      <c r="R68" s="221">
        <f t="shared" si="102"/>
        <v>0</v>
      </c>
      <c r="S68" s="383">
        <f t="shared" si="106"/>
        <v>0</v>
      </c>
      <c r="T68" s="383"/>
      <c r="V68" s="193">
        <f t="shared" ref="V68" si="107">F68-R68</f>
        <v>10</v>
      </c>
      <c r="W68" s="194">
        <f t="shared" ref="W68" si="108">K68-S68</f>
        <v>1494.2000000000003</v>
      </c>
    </row>
    <row r="69" spans="1:23" s="63" customFormat="1" x14ac:dyDescent="0.2">
      <c r="A69" s="25"/>
      <c r="B69" s="26"/>
      <c r="C69" s="26"/>
      <c r="D69" s="27"/>
      <c r="E69" s="26"/>
      <c r="F69" s="28"/>
      <c r="G69" s="29"/>
      <c r="H69" s="30" t="s">
        <v>91</v>
      </c>
      <c r="I69" s="128">
        <f>SUM(I65:I68)</f>
        <v>40311.000000000007</v>
      </c>
      <c r="J69" s="30" t="s">
        <v>3132</v>
      </c>
      <c r="K69" s="123">
        <f>SUM(K65:K68)</f>
        <v>24992.82</v>
      </c>
      <c r="L69" s="199" t="s">
        <v>3132</v>
      </c>
      <c r="M69" s="231">
        <f>SUM(M65:M68)</f>
        <v>0</v>
      </c>
      <c r="N69" s="199" t="s">
        <v>3132</v>
      </c>
      <c r="O69" s="223">
        <f>SUM(O65:O68)</f>
        <v>0</v>
      </c>
      <c r="P69" s="118"/>
      <c r="Q69" s="121">
        <f>SUM(Q65:Q68)</f>
        <v>0</v>
      </c>
      <c r="R69" s="30" t="s">
        <v>3132</v>
      </c>
      <c r="S69" s="384">
        <f>SUM(S65:T68)</f>
        <v>0</v>
      </c>
      <c r="T69" s="385"/>
      <c r="V69" s="195"/>
      <c r="W69" s="196">
        <f>SUM(W65:W68)</f>
        <v>24992.82</v>
      </c>
    </row>
    <row r="70" spans="1:23" s="63" customFormat="1" x14ac:dyDescent="0.2">
      <c r="A70" s="143" t="s">
        <v>199</v>
      </c>
      <c r="B70" s="144" t="s">
        <v>7</v>
      </c>
      <c r="C70" s="144"/>
      <c r="D70" s="145" t="s">
        <v>200</v>
      </c>
      <c r="E70" s="144"/>
      <c r="F70" s="10"/>
      <c r="G70" s="11" t="s">
        <v>8</v>
      </c>
      <c r="H70" s="11" t="s">
        <v>8</v>
      </c>
      <c r="I70" s="18" t="s">
        <v>8</v>
      </c>
      <c r="J70" s="33" t="s">
        <v>8</v>
      </c>
      <c r="K70" s="33" t="s">
        <v>8</v>
      </c>
      <c r="L70" s="119"/>
      <c r="M70" s="120" t="s">
        <v>8</v>
      </c>
      <c r="N70" s="119"/>
      <c r="O70" s="120" t="s">
        <v>8</v>
      </c>
      <c r="P70" s="119"/>
      <c r="Q70" s="120" t="s">
        <v>8</v>
      </c>
      <c r="R70" s="117"/>
      <c r="S70" s="386" t="s">
        <v>8</v>
      </c>
      <c r="T70" s="387"/>
      <c r="V70" s="192" t="s">
        <v>8</v>
      </c>
      <c r="W70" s="158" t="s">
        <v>8</v>
      </c>
    </row>
    <row r="71" spans="1:23" s="63" customFormat="1" x14ac:dyDescent="0.2">
      <c r="A71" s="88" t="s">
        <v>201</v>
      </c>
      <c r="B71" s="88" t="s">
        <v>202</v>
      </c>
      <c r="C71" s="88" t="s">
        <v>122</v>
      </c>
      <c r="D71" s="8" t="s">
        <v>203</v>
      </c>
      <c r="E71" s="88" t="s">
        <v>16</v>
      </c>
      <c r="F71" s="150">
        <v>777.89</v>
      </c>
      <c r="G71" s="9">
        <v>11.82</v>
      </c>
      <c r="H71" s="7">
        <f t="shared" ref="H71:H73" si="109">ROUND(G71+(G71*$K$6),2)</f>
        <v>15.36</v>
      </c>
      <c r="I71" s="9">
        <f t="shared" ref="I71:I73" si="110">H71*F71</f>
        <v>11948.3904</v>
      </c>
      <c r="J71" s="62">
        <f>(H71)-(H71*$H$7)</f>
        <v>9.5231999999999992</v>
      </c>
      <c r="K71" s="233">
        <f t="shared" ref="K71:K73" si="111">J71*F71</f>
        <v>7408.0020479999994</v>
      </c>
      <c r="L71" s="110"/>
      <c r="M71" s="111">
        <f t="shared" ref="M71:M73" si="112">J71*L71</f>
        <v>0</v>
      </c>
      <c r="N71" s="110"/>
      <c r="O71" s="111">
        <f t="shared" ref="O71:O73" si="113">N71*J71</f>
        <v>0</v>
      </c>
      <c r="P71" s="110"/>
      <c r="Q71" s="111">
        <f t="shared" ref="Q71:Q73" si="114">P71*J71</f>
        <v>0</v>
      </c>
      <c r="R71" s="221">
        <f t="shared" ref="R71:R73" si="115">P71+N71+L71</f>
        <v>0</v>
      </c>
      <c r="S71" s="383">
        <f t="shared" ref="S71" si="116">J71*R71</f>
        <v>0</v>
      </c>
      <c r="T71" s="383"/>
      <c r="V71" s="193">
        <f t="shared" ref="V71:V72" si="117">F71-R71</f>
        <v>777.89</v>
      </c>
      <c r="W71" s="194">
        <f t="shared" ref="W71:W72" si="118">K71-S71</f>
        <v>7408.0020479999994</v>
      </c>
    </row>
    <row r="72" spans="1:23" s="63" customFormat="1" ht="38.25" customHeight="1" x14ac:dyDescent="0.2">
      <c r="A72" s="88" t="s">
        <v>204</v>
      </c>
      <c r="B72" s="88" t="s">
        <v>205</v>
      </c>
      <c r="C72" s="88" t="s">
        <v>122</v>
      </c>
      <c r="D72" s="8" t="s">
        <v>206</v>
      </c>
      <c r="E72" s="88" t="s">
        <v>68</v>
      </c>
      <c r="F72" s="150">
        <v>10</v>
      </c>
      <c r="G72" s="9">
        <v>75.959999999999994</v>
      </c>
      <c r="H72" s="7">
        <f t="shared" si="109"/>
        <v>98.73</v>
      </c>
      <c r="I72" s="9">
        <f t="shared" si="110"/>
        <v>987.30000000000007</v>
      </c>
      <c r="J72" s="62">
        <f>(H72)-(H72*$H$7)</f>
        <v>61.212600000000002</v>
      </c>
      <c r="K72" s="233">
        <f t="shared" si="111"/>
        <v>612.12599999999998</v>
      </c>
      <c r="L72" s="110">
        <v>2</v>
      </c>
      <c r="M72" s="111">
        <f t="shared" si="112"/>
        <v>122.4252</v>
      </c>
      <c r="N72" s="110">
        <v>4</v>
      </c>
      <c r="O72" s="111">
        <f t="shared" si="113"/>
        <v>244.85040000000001</v>
      </c>
      <c r="P72" s="110"/>
      <c r="Q72" s="111">
        <f t="shared" si="114"/>
        <v>0</v>
      </c>
      <c r="R72" s="221">
        <f t="shared" si="115"/>
        <v>6</v>
      </c>
      <c r="S72" s="383">
        <f t="shared" ref="S72:S73" si="119">J72*R72</f>
        <v>367.2756</v>
      </c>
      <c r="T72" s="383"/>
      <c r="V72" s="193">
        <f t="shared" si="117"/>
        <v>4</v>
      </c>
      <c r="W72" s="194">
        <f t="shared" si="118"/>
        <v>244.85039999999998</v>
      </c>
    </row>
    <row r="73" spans="1:23" s="63" customFormat="1" ht="25.5" x14ac:dyDescent="0.2">
      <c r="A73" s="88" t="s">
        <v>207</v>
      </c>
      <c r="B73" s="88" t="s">
        <v>208</v>
      </c>
      <c r="C73" s="88" t="s">
        <v>122</v>
      </c>
      <c r="D73" s="8" t="s">
        <v>209</v>
      </c>
      <c r="E73" s="88" t="s">
        <v>39</v>
      </c>
      <c r="F73" s="150">
        <v>1</v>
      </c>
      <c r="G73" s="9">
        <v>277.08</v>
      </c>
      <c r="H73" s="7">
        <f t="shared" si="109"/>
        <v>360.15</v>
      </c>
      <c r="I73" s="9">
        <f t="shared" si="110"/>
        <v>360.15</v>
      </c>
      <c r="J73" s="62">
        <f>(H73)-(H73*$H$7)</f>
        <v>223.29299999999998</v>
      </c>
      <c r="K73" s="233">
        <f t="shared" si="111"/>
        <v>223.29299999999998</v>
      </c>
      <c r="L73" s="110"/>
      <c r="M73" s="111">
        <f t="shared" si="112"/>
        <v>0</v>
      </c>
      <c r="N73" s="110"/>
      <c r="O73" s="111">
        <f t="shared" si="113"/>
        <v>0</v>
      </c>
      <c r="P73" s="110"/>
      <c r="Q73" s="111">
        <f t="shared" si="114"/>
        <v>0</v>
      </c>
      <c r="R73" s="221">
        <f t="shared" si="115"/>
        <v>0</v>
      </c>
      <c r="S73" s="383">
        <f t="shared" si="119"/>
        <v>0</v>
      </c>
      <c r="T73" s="383"/>
      <c r="V73" s="193">
        <f t="shared" ref="V73" si="120">F73-R73</f>
        <v>1</v>
      </c>
      <c r="W73" s="194">
        <f t="shared" ref="W73" si="121">K73-S73</f>
        <v>223.29299999999998</v>
      </c>
    </row>
    <row r="74" spans="1:23" s="63" customFormat="1" x14ac:dyDescent="0.2">
      <c r="A74" s="25"/>
      <c r="B74" s="26"/>
      <c r="C74" s="26"/>
      <c r="D74" s="27"/>
      <c r="E74" s="26"/>
      <c r="F74" s="28"/>
      <c r="G74" s="29"/>
      <c r="H74" s="30" t="s">
        <v>91</v>
      </c>
      <c r="I74" s="128">
        <f>SUM(I71:I73)</f>
        <v>13295.840399999999</v>
      </c>
      <c r="J74" s="30" t="s">
        <v>3133</v>
      </c>
      <c r="K74" s="123">
        <f>SUM(K71:K73)</f>
        <v>8243.4210480000002</v>
      </c>
      <c r="L74" s="199" t="s">
        <v>3133</v>
      </c>
      <c r="M74" s="231">
        <f>SUM(M71:M73)</f>
        <v>122.4252</v>
      </c>
      <c r="N74" s="199" t="s">
        <v>3133</v>
      </c>
      <c r="O74" s="223">
        <f>SUM(O71:O73)</f>
        <v>244.85040000000001</v>
      </c>
      <c r="P74" s="118"/>
      <c r="Q74" s="121">
        <f>SUM(Q71:Q73)</f>
        <v>0</v>
      </c>
      <c r="R74" s="30" t="s">
        <v>3133</v>
      </c>
      <c r="S74" s="384">
        <f>SUM(S71:T73)</f>
        <v>367.2756</v>
      </c>
      <c r="T74" s="385"/>
      <c r="V74" s="195"/>
      <c r="W74" s="196">
        <f>SUM(W71:W73)</f>
        <v>7876.1454479999993</v>
      </c>
    </row>
    <row r="75" spans="1:23" x14ac:dyDescent="0.2">
      <c r="A75" s="35"/>
      <c r="B75" s="36"/>
      <c r="C75" s="36"/>
      <c r="D75" s="36"/>
      <c r="E75" s="36"/>
      <c r="F75" s="37"/>
      <c r="G75" s="37"/>
      <c r="H75" s="60" t="s">
        <v>78</v>
      </c>
      <c r="I75" s="61">
        <f>I17+I22+I31+I40+I45+I49+I57</f>
        <v>1158269.6455999999</v>
      </c>
      <c r="J75" s="113" t="s">
        <v>78</v>
      </c>
      <c r="K75" s="125">
        <f>K17+K22+K31+K40+K45+K49+K57+K63+K69+K74</f>
        <v>756515.53351999982</v>
      </c>
      <c r="L75" s="124" t="s">
        <v>230</v>
      </c>
      <c r="M75" s="114">
        <f>M17+M22+M31+M40+M45+M49+M57+M63+M69+M74</f>
        <v>10113.800486</v>
      </c>
      <c r="N75" s="124" t="s">
        <v>230</v>
      </c>
      <c r="O75" s="114">
        <f>O17+O22+O31+O40+O45+O49+O57+O63+O69+O74</f>
        <v>44792.919732000002</v>
      </c>
      <c r="P75" s="124" t="s">
        <v>230</v>
      </c>
      <c r="Q75" s="114">
        <f>Q17+Q22+Q31+Q40+Q45+Q49+Q57+Q63+Q69+Q74</f>
        <v>17333.724028000004</v>
      </c>
      <c r="R75" s="124" t="s">
        <v>231</v>
      </c>
      <c r="S75" s="390">
        <f>S17+S22+S31+S40+S45+S49+S57+S63+S69+S74</f>
        <v>72240.444245999999</v>
      </c>
      <c r="T75" s="391"/>
      <c r="V75" s="124" t="s">
        <v>230</v>
      </c>
      <c r="W75" s="114">
        <f>W17+W22+W31+W40+W45+W49+W57+W63+W69+W74</f>
        <v>684275.08927399991</v>
      </c>
    </row>
    <row r="76" spans="1:23" x14ac:dyDescent="0.2">
      <c r="A76" s="55"/>
      <c r="B76" s="55"/>
      <c r="C76" s="55"/>
      <c r="D76" s="56"/>
      <c r="E76" s="56"/>
      <c r="F76" s="57"/>
      <c r="G76" s="58"/>
      <c r="H76" s="58"/>
      <c r="I76" s="58"/>
      <c r="J76" s="56"/>
      <c r="K76" s="59"/>
    </row>
    <row r="77" spans="1:23" x14ac:dyDescent="0.2">
      <c r="A77" s="55"/>
      <c r="B77" s="55"/>
      <c r="C77" s="55"/>
      <c r="D77" s="56"/>
      <c r="E77" s="56"/>
      <c r="F77" s="57"/>
      <c r="G77" s="58"/>
      <c r="H77" s="58"/>
      <c r="I77" s="58"/>
      <c r="J77" s="56"/>
      <c r="K77" s="59"/>
    </row>
    <row r="78" spans="1:23" x14ac:dyDescent="0.2">
      <c r="A78" s="55"/>
      <c r="B78" s="55"/>
      <c r="C78" s="55"/>
      <c r="D78" s="56"/>
      <c r="E78" s="56"/>
      <c r="F78" s="57"/>
      <c r="G78" s="58"/>
      <c r="H78" s="58"/>
      <c r="I78" s="58"/>
      <c r="J78" s="56"/>
      <c r="K78" s="59"/>
    </row>
    <row r="79" spans="1:23" x14ac:dyDescent="0.2">
      <c r="A79" s="55"/>
      <c r="B79" s="55"/>
      <c r="C79" s="55"/>
      <c r="D79" s="56"/>
      <c r="E79" s="56"/>
      <c r="F79" s="57"/>
      <c r="G79" s="58"/>
      <c r="H79" s="58"/>
      <c r="I79" s="58"/>
      <c r="J79" s="56"/>
      <c r="K79" s="59"/>
    </row>
    <row r="80" spans="1:23" x14ac:dyDescent="0.2">
      <c r="A80" s="55"/>
      <c r="B80" s="55"/>
      <c r="C80" s="55"/>
      <c r="D80" s="56"/>
      <c r="E80" s="56"/>
      <c r="F80" s="57"/>
      <c r="G80" s="58"/>
      <c r="H80" s="58"/>
      <c r="I80" s="58"/>
      <c r="J80" s="56"/>
      <c r="K80" s="59"/>
    </row>
    <row r="81" spans="1:11" x14ac:dyDescent="0.2">
      <c r="A81" s="55"/>
      <c r="B81" s="55"/>
      <c r="C81" s="55"/>
      <c r="D81" s="56"/>
      <c r="E81" s="56"/>
      <c r="F81" s="57"/>
      <c r="G81" s="58"/>
      <c r="H81" s="58"/>
      <c r="I81" s="58"/>
      <c r="J81" s="56"/>
      <c r="K81" s="59"/>
    </row>
    <row r="82" spans="1:11" x14ac:dyDescent="0.2">
      <c r="A82" s="55"/>
      <c r="B82" s="55"/>
      <c r="C82" s="55"/>
      <c r="D82" s="56"/>
      <c r="E82" s="56"/>
      <c r="F82" s="57"/>
      <c r="G82" s="58"/>
      <c r="H82" s="58"/>
      <c r="I82" s="58"/>
      <c r="J82" s="56"/>
      <c r="K82" s="59"/>
    </row>
    <row r="83" spans="1:11" x14ac:dyDescent="0.2">
      <c r="A83" s="55"/>
      <c r="B83" s="55"/>
      <c r="C83" s="55"/>
      <c r="D83" s="56"/>
      <c r="E83" s="56"/>
      <c r="F83" s="57"/>
      <c r="G83" s="58"/>
      <c r="H83" s="58"/>
      <c r="I83" s="58"/>
      <c r="J83" s="56"/>
      <c r="K83" s="59"/>
    </row>
    <row r="84" spans="1:11" x14ac:dyDescent="0.2">
      <c r="A84" s="55"/>
      <c r="B84" s="55"/>
      <c r="C84" s="55"/>
      <c r="D84" s="56"/>
      <c r="E84" s="56"/>
      <c r="F84" s="57"/>
      <c r="G84" s="58"/>
      <c r="H84" s="58"/>
      <c r="I84" s="58"/>
      <c r="J84" s="56"/>
      <c r="K84" s="59"/>
    </row>
    <row r="85" spans="1:11" x14ac:dyDescent="0.2">
      <c r="A85" s="55"/>
      <c r="B85" s="55"/>
      <c r="C85" s="55"/>
      <c r="D85" s="56"/>
      <c r="E85" s="56"/>
      <c r="F85" s="57"/>
      <c r="G85" s="58"/>
      <c r="H85" s="58"/>
      <c r="I85" s="58"/>
      <c r="J85" s="56"/>
      <c r="K85" s="59"/>
    </row>
    <row r="86" spans="1:11" x14ac:dyDescent="0.2">
      <c r="A86" s="55"/>
      <c r="B86" s="55"/>
      <c r="C86" s="55"/>
      <c r="D86" s="56"/>
      <c r="E86" s="56"/>
      <c r="F86" s="57"/>
      <c r="G86" s="58"/>
      <c r="H86" s="58"/>
      <c r="I86" s="58"/>
      <c r="J86" s="56"/>
      <c r="K86" s="59"/>
    </row>
    <row r="87" spans="1:11" x14ac:dyDescent="0.2">
      <c r="A87" s="55"/>
      <c r="B87" s="55"/>
      <c r="C87" s="55"/>
      <c r="D87" s="56"/>
      <c r="E87" s="56"/>
      <c r="F87" s="57"/>
      <c r="G87" s="58"/>
      <c r="H87" s="58"/>
      <c r="I87" s="58"/>
      <c r="J87" s="56"/>
      <c r="K87" s="59"/>
    </row>
    <row r="88" spans="1:11" x14ac:dyDescent="0.2">
      <c r="A88" s="55"/>
      <c r="B88" s="55"/>
      <c r="C88" s="55"/>
      <c r="D88" s="56"/>
      <c r="E88" s="56"/>
      <c r="F88" s="57"/>
    </row>
    <row r="89" spans="1:11" x14ac:dyDescent="0.2">
      <c r="A89" s="55"/>
      <c r="B89" s="55"/>
      <c r="C89" s="55"/>
      <c r="D89" s="56"/>
      <c r="E89" s="56"/>
      <c r="F89" s="57"/>
    </row>
  </sheetData>
  <mergeCells count="97">
    <mergeCell ref="V10:W10"/>
    <mergeCell ref="S12:T12"/>
    <mergeCell ref="A2:B7"/>
    <mergeCell ref="A1:I1"/>
    <mergeCell ref="K8:K9"/>
    <mergeCell ref="A8:A9"/>
    <mergeCell ref="B8:B9"/>
    <mergeCell ref="C8:C9"/>
    <mergeCell ref="D8:D9"/>
    <mergeCell ref="E8:E9"/>
    <mergeCell ref="F8:F9"/>
    <mergeCell ref="C2:I2"/>
    <mergeCell ref="D3:I3"/>
    <mergeCell ref="D4:I4"/>
    <mergeCell ref="D5:I5"/>
    <mergeCell ref="D6:I6"/>
    <mergeCell ref="P10:Q10"/>
    <mergeCell ref="R10:T10"/>
    <mergeCell ref="G8:H8"/>
    <mergeCell ref="I8:I9"/>
    <mergeCell ref="J1:K1"/>
    <mergeCell ref="J4:K4"/>
    <mergeCell ref="J2:K3"/>
    <mergeCell ref="N10:O10"/>
    <mergeCell ref="L1:M9"/>
    <mergeCell ref="L10:M10"/>
    <mergeCell ref="D7:F7"/>
    <mergeCell ref="P1:Q9"/>
    <mergeCell ref="S1:T1"/>
    <mergeCell ref="S2:T2"/>
    <mergeCell ref="R3:T5"/>
    <mergeCell ref="S6:T6"/>
    <mergeCell ref="S9:T9"/>
    <mergeCell ref="N1:O9"/>
    <mergeCell ref="S13:T13"/>
    <mergeCell ref="S14:T14"/>
    <mergeCell ref="S15:T15"/>
    <mergeCell ref="S16:T16"/>
    <mergeCell ref="S21:T21"/>
    <mergeCell ref="S18:T18"/>
    <mergeCell ref="S19:T19"/>
    <mergeCell ref="S20:T20"/>
    <mergeCell ref="S17:T17"/>
    <mergeCell ref="S24:T24"/>
    <mergeCell ref="S33:T33"/>
    <mergeCell ref="S25:T25"/>
    <mergeCell ref="S26:T26"/>
    <mergeCell ref="S27:T27"/>
    <mergeCell ref="S28:T28"/>
    <mergeCell ref="S29:T29"/>
    <mergeCell ref="S30:T30"/>
    <mergeCell ref="S22:T22"/>
    <mergeCell ref="S23:T23"/>
    <mergeCell ref="S68:T68"/>
    <mergeCell ref="S63:T63"/>
    <mergeCell ref="S64:T64"/>
    <mergeCell ref="S38:T38"/>
    <mergeCell ref="S39:T39"/>
    <mergeCell ref="S43:T43"/>
    <mergeCell ref="S44:T44"/>
    <mergeCell ref="S48:T48"/>
    <mergeCell ref="S52:T52"/>
    <mergeCell ref="S40:T40"/>
    <mergeCell ref="S41:T41"/>
    <mergeCell ref="S42:T42"/>
    <mergeCell ref="S47:T47"/>
    <mergeCell ref="S51:T51"/>
    <mergeCell ref="S75:T75"/>
    <mergeCell ref="S69:T69"/>
    <mergeCell ref="S70:T70"/>
    <mergeCell ref="S71:T71"/>
    <mergeCell ref="S57:T57"/>
    <mergeCell ref="S58:T58"/>
    <mergeCell ref="S66:T66"/>
    <mergeCell ref="S67:T67"/>
    <mergeCell ref="S72:T72"/>
    <mergeCell ref="S73:T73"/>
    <mergeCell ref="S74:T74"/>
    <mergeCell ref="S59:T59"/>
    <mergeCell ref="S65:T65"/>
    <mergeCell ref="S60:T60"/>
    <mergeCell ref="S61:T61"/>
    <mergeCell ref="S62:T62"/>
    <mergeCell ref="S54:T54"/>
    <mergeCell ref="S55:T55"/>
    <mergeCell ref="S56:T56"/>
    <mergeCell ref="S37:T37"/>
    <mergeCell ref="S31:T31"/>
    <mergeCell ref="S32:T32"/>
    <mergeCell ref="S34:T34"/>
    <mergeCell ref="S35:T35"/>
    <mergeCell ref="S36:T36"/>
    <mergeCell ref="S49:T49"/>
    <mergeCell ref="S50:T50"/>
    <mergeCell ref="S45:T45"/>
    <mergeCell ref="S46:T46"/>
    <mergeCell ref="S53:T53"/>
  </mergeCells>
  <printOptions horizontalCentered="1"/>
  <pageMargins left="0.23622047244094491" right="0.23622047244094491" top="0.74803149606299213" bottom="0.74803149606299213" header="0.31496062992125984" footer="0.31496062992125984"/>
  <pageSetup paperSize="9" scale="53" fitToHeight="0" orientation="landscape" verticalDpi="300" r:id="rId1"/>
  <headerFooter>
    <oddFooter>Página &amp;P de &amp;N</oddFooter>
  </headerFooter>
  <rowBreaks count="1" manualBreakCount="1">
    <brk id="45" max="1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U40"/>
  <sheetViews>
    <sheetView showOutlineSymbols="0" showWhiteSpace="0" view="pageBreakPreview" topLeftCell="L4" zoomScale="80" zoomScaleNormal="80" zoomScaleSheetLayoutView="80" workbookViewId="0">
      <selection activeCell="O27" sqref="O27"/>
    </sheetView>
  </sheetViews>
  <sheetFormatPr defaultColWidth="9" defaultRowHeight="15" x14ac:dyDescent="0.2"/>
  <cols>
    <col min="1" max="2" width="10" style="2" customWidth="1"/>
    <col min="3" max="3" width="13.25" style="2" bestFit="1" customWidth="1"/>
    <col min="4" max="4" width="75.875" style="1" bestFit="1" customWidth="1"/>
    <col min="5" max="5" width="8" style="1" bestFit="1" customWidth="1"/>
    <col min="6" max="6" width="8.5" style="4" bestFit="1" customWidth="1"/>
    <col min="7" max="9" width="13.125" style="3" hidden="1" customWidth="1"/>
    <col min="10" max="10" width="18.5" style="1" customWidth="1"/>
    <col min="11" max="11" width="18.5" style="40" customWidth="1"/>
    <col min="12" max="12" width="20" style="1" customWidth="1"/>
    <col min="13" max="13" width="11.375" style="1" bestFit="1" customWidth="1"/>
    <col min="14" max="14" width="13.875" style="1" bestFit="1" customWidth="1"/>
    <col min="15" max="15" width="11.375" style="1" bestFit="1" customWidth="1"/>
    <col min="16" max="16" width="20" style="1" customWidth="1"/>
    <col min="17" max="17" width="12.5" style="1" customWidth="1"/>
    <col min="18" max="18" width="7.5" style="1" bestFit="1" customWidth="1"/>
    <col min="19" max="19" width="9" style="1"/>
    <col min="20" max="20" width="15" style="209" customWidth="1"/>
    <col min="21" max="21" width="15" style="1" customWidth="1"/>
    <col min="22" max="16384" width="9" style="1"/>
  </cols>
  <sheetData>
    <row r="1" spans="1:21" ht="21.75" customHeight="1" x14ac:dyDescent="0.2">
      <c r="A1" s="356" t="s">
        <v>70</v>
      </c>
      <c r="B1" s="357"/>
      <c r="C1" s="357"/>
      <c r="D1" s="357"/>
      <c r="E1" s="357"/>
      <c r="F1" s="357"/>
      <c r="G1" s="357"/>
      <c r="H1" s="357"/>
      <c r="I1" s="358"/>
      <c r="J1" s="250" t="s">
        <v>79</v>
      </c>
      <c r="K1" s="250"/>
      <c r="L1" s="395"/>
      <c r="M1" s="396"/>
      <c r="N1" s="395"/>
      <c r="O1" s="396"/>
      <c r="P1" s="97" t="s">
        <v>221</v>
      </c>
      <c r="Q1" s="401" t="s">
        <v>222</v>
      </c>
      <c r="R1" s="401"/>
    </row>
    <row r="2" spans="1:21" ht="21.75" customHeight="1" x14ac:dyDescent="0.2">
      <c r="A2" s="254"/>
      <c r="B2" s="254"/>
      <c r="C2" s="255" t="s">
        <v>121</v>
      </c>
      <c r="D2" s="256"/>
      <c r="E2" s="256"/>
      <c r="F2" s="256"/>
      <c r="G2" s="256"/>
      <c r="H2" s="256"/>
      <c r="I2" s="257"/>
      <c r="J2" s="412" t="s">
        <v>139</v>
      </c>
      <c r="K2" s="412"/>
      <c r="L2" s="397"/>
      <c r="M2" s="398"/>
      <c r="N2" s="397"/>
      <c r="O2" s="398"/>
      <c r="P2" s="98" t="s">
        <v>223</v>
      </c>
      <c r="Q2" s="402">
        <f>K27</f>
        <v>54009.29</v>
      </c>
      <c r="R2" s="402"/>
    </row>
    <row r="3" spans="1:21" ht="21.75" customHeight="1" x14ac:dyDescent="0.2">
      <c r="A3" s="254"/>
      <c r="B3" s="254"/>
      <c r="C3" s="129" t="s">
        <v>71</v>
      </c>
      <c r="D3" s="422" t="str">
        <f>'PC01 - Orçamento'!D3:E5</f>
        <v>PLANILHA COMPLEMENTAR DA REFORMA DO TERMINAL RODOVIÁRIO</v>
      </c>
      <c r="E3" s="423"/>
      <c r="F3" s="423"/>
      <c r="G3" s="423"/>
      <c r="H3" s="423"/>
      <c r="I3" s="424"/>
      <c r="J3" s="412"/>
      <c r="K3" s="412"/>
      <c r="L3" s="397"/>
      <c r="M3" s="398"/>
      <c r="N3" s="397"/>
      <c r="O3" s="398"/>
      <c r="P3" s="403" t="s">
        <v>3137</v>
      </c>
      <c r="Q3" s="403"/>
      <c r="R3" s="403"/>
    </row>
    <row r="4" spans="1:21" ht="21.75" customHeight="1" x14ac:dyDescent="0.2">
      <c r="A4" s="254"/>
      <c r="B4" s="254"/>
      <c r="C4" s="129" t="s">
        <v>81</v>
      </c>
      <c r="D4" s="273" t="str">
        <f>Orçamento!D6</f>
        <v>R. CAMPINAS</v>
      </c>
      <c r="E4" s="425"/>
      <c r="F4" s="425"/>
      <c r="G4" s="425"/>
      <c r="H4" s="425"/>
      <c r="I4" s="274"/>
      <c r="J4" s="412" t="s">
        <v>92</v>
      </c>
      <c r="K4" s="412"/>
      <c r="L4" s="397"/>
      <c r="M4" s="398"/>
      <c r="N4" s="397"/>
      <c r="O4" s="398"/>
      <c r="P4" s="403"/>
      <c r="Q4" s="403"/>
      <c r="R4" s="403"/>
    </row>
    <row r="5" spans="1:21" ht="21.75" customHeight="1" x14ac:dyDescent="0.2">
      <c r="A5" s="254"/>
      <c r="B5" s="254"/>
      <c r="C5" s="129" t="s">
        <v>82</v>
      </c>
      <c r="D5" s="273" t="str">
        <f>Orçamento!D7</f>
        <v>VILA DO ITAPEMIRIM</v>
      </c>
      <c r="E5" s="425"/>
      <c r="F5" s="425"/>
      <c r="G5" s="425"/>
      <c r="H5" s="425"/>
      <c r="I5" s="274"/>
      <c r="J5" s="151" t="s">
        <v>84</v>
      </c>
      <c r="K5" s="153" t="s">
        <v>83</v>
      </c>
      <c r="L5" s="397"/>
      <c r="M5" s="398"/>
      <c r="N5" s="397"/>
      <c r="O5" s="398"/>
      <c r="P5" s="403"/>
      <c r="Q5" s="403"/>
      <c r="R5" s="403"/>
    </row>
    <row r="6" spans="1:21" ht="15.75" customHeight="1" x14ac:dyDescent="0.2">
      <c r="A6" s="254"/>
      <c r="B6" s="254"/>
      <c r="C6" s="130" t="s">
        <v>72</v>
      </c>
      <c r="D6" s="426" t="s">
        <v>73</v>
      </c>
      <c r="E6" s="427"/>
      <c r="F6" s="427"/>
      <c r="G6" s="427"/>
      <c r="H6" s="427"/>
      <c r="I6" s="428"/>
      <c r="J6" s="17">
        <v>1.5727</v>
      </c>
      <c r="K6" s="15">
        <v>0.29980000000000001</v>
      </c>
      <c r="L6" s="397"/>
      <c r="M6" s="398"/>
      <c r="N6" s="397"/>
      <c r="O6" s="398"/>
      <c r="P6" s="99" t="s">
        <v>224</v>
      </c>
      <c r="Q6" s="404" t="s">
        <v>3134</v>
      </c>
      <c r="R6" s="404"/>
    </row>
    <row r="7" spans="1:21" ht="21.75" customHeight="1" x14ac:dyDescent="0.2">
      <c r="A7" s="254"/>
      <c r="B7" s="254"/>
      <c r="C7" s="95" t="s">
        <v>74</v>
      </c>
      <c r="D7" s="394" t="s">
        <v>75</v>
      </c>
      <c r="E7" s="394"/>
      <c r="F7" s="394"/>
      <c r="G7" s="153" t="s">
        <v>95</v>
      </c>
      <c r="H7" s="46">
        <v>0.38</v>
      </c>
      <c r="I7" s="107">
        <f>I65</f>
        <v>0</v>
      </c>
      <c r="J7" s="108" t="s">
        <v>80</v>
      </c>
      <c r="K7" s="217">
        <f>K27</f>
        <v>54009.29</v>
      </c>
      <c r="L7" s="397"/>
      <c r="M7" s="398"/>
      <c r="N7" s="397"/>
      <c r="O7" s="398"/>
      <c r="P7" s="99" t="s">
        <v>225</v>
      </c>
      <c r="Q7" s="100">
        <f>M27</f>
        <v>10830.2</v>
      </c>
      <c r="R7" s="101">
        <f>Q7/Q2</f>
        <v>0.20052476157342561</v>
      </c>
    </row>
    <row r="8" spans="1:21" x14ac:dyDescent="0.2">
      <c r="A8" s="414" t="s">
        <v>0</v>
      </c>
      <c r="B8" s="416" t="s">
        <v>1</v>
      </c>
      <c r="C8" s="414" t="s">
        <v>76</v>
      </c>
      <c r="D8" s="414" t="s">
        <v>2</v>
      </c>
      <c r="E8" s="418" t="s">
        <v>3</v>
      </c>
      <c r="F8" s="420" t="s">
        <v>4</v>
      </c>
      <c r="G8" s="290" t="s">
        <v>69</v>
      </c>
      <c r="H8" s="290"/>
      <c r="I8" s="410" t="s">
        <v>5</v>
      </c>
      <c r="J8" s="153" t="s">
        <v>97</v>
      </c>
      <c r="K8" s="410" t="s">
        <v>5</v>
      </c>
      <c r="L8" s="397"/>
      <c r="M8" s="398"/>
      <c r="N8" s="397"/>
      <c r="O8" s="398"/>
      <c r="P8" s="99" t="s">
        <v>226</v>
      </c>
      <c r="Q8" s="102">
        <f>Q27</f>
        <v>26277.199999999997</v>
      </c>
      <c r="R8" s="101">
        <f>Q8/Q2</f>
        <v>0.48653111344363159</v>
      </c>
    </row>
    <row r="9" spans="1:21" x14ac:dyDescent="0.2">
      <c r="A9" s="415"/>
      <c r="B9" s="417"/>
      <c r="C9" s="415"/>
      <c r="D9" s="415"/>
      <c r="E9" s="419"/>
      <c r="F9" s="421"/>
      <c r="G9" s="155" t="s">
        <v>96</v>
      </c>
      <c r="H9" s="155" t="s">
        <v>77</v>
      </c>
      <c r="I9" s="411"/>
      <c r="J9" s="155" t="s">
        <v>98</v>
      </c>
      <c r="K9" s="411"/>
      <c r="L9" s="399"/>
      <c r="M9" s="400"/>
      <c r="N9" s="399"/>
      <c r="O9" s="400"/>
      <c r="P9" s="103" t="s">
        <v>227</v>
      </c>
      <c r="Q9" s="405">
        <f>Q2-Q8</f>
        <v>27732.090000000004</v>
      </c>
      <c r="R9" s="406"/>
    </row>
    <row r="10" spans="1:21" x14ac:dyDescent="0.2">
      <c r="A10" s="213"/>
      <c r="B10" s="214"/>
      <c r="C10" s="214"/>
      <c r="D10" s="214"/>
      <c r="E10" s="214"/>
      <c r="F10" s="215"/>
      <c r="G10" s="216"/>
      <c r="H10" s="216"/>
      <c r="I10" s="216"/>
      <c r="J10" s="216"/>
      <c r="K10" s="216"/>
      <c r="L10" s="433" t="s">
        <v>3106</v>
      </c>
      <c r="M10" s="434"/>
      <c r="N10" s="433" t="s">
        <v>228</v>
      </c>
      <c r="O10" s="434"/>
      <c r="P10" s="409" t="s">
        <v>229</v>
      </c>
      <c r="Q10" s="407"/>
      <c r="R10" s="408"/>
      <c r="T10" s="413" t="s">
        <v>3130</v>
      </c>
      <c r="U10" s="393"/>
    </row>
    <row r="11" spans="1:21" x14ac:dyDescent="0.2">
      <c r="A11" s="143" t="s">
        <v>6</v>
      </c>
      <c r="B11" s="144" t="s">
        <v>7</v>
      </c>
      <c r="C11" s="144"/>
      <c r="D11" s="145" t="s">
        <v>3121</v>
      </c>
      <c r="E11" s="144"/>
      <c r="F11" s="10"/>
      <c r="G11" s="11" t="s">
        <v>8</v>
      </c>
      <c r="H11" s="11" t="s">
        <v>8</v>
      </c>
      <c r="I11" s="18" t="s">
        <v>8</v>
      </c>
      <c r="J11" s="11" t="s">
        <v>8</v>
      </c>
      <c r="K11" s="11" t="s">
        <v>8</v>
      </c>
      <c r="L11" s="191" t="s">
        <v>8</v>
      </c>
      <c r="M11" s="232" t="s">
        <v>8</v>
      </c>
      <c r="N11" s="191" t="s">
        <v>8</v>
      </c>
      <c r="O11" s="220" t="s">
        <v>8</v>
      </c>
      <c r="P11" s="11" t="s">
        <v>8</v>
      </c>
      <c r="Q11" s="429" t="s">
        <v>8</v>
      </c>
      <c r="R11" s="430"/>
      <c r="T11" s="210" t="s">
        <v>8</v>
      </c>
      <c r="U11" s="158" t="s">
        <v>8</v>
      </c>
    </row>
    <row r="12" spans="1:21" s="63" customFormat="1" ht="38.25" x14ac:dyDescent="0.2">
      <c r="A12" s="88" t="s">
        <v>3120</v>
      </c>
      <c r="B12" s="91" t="s">
        <v>2905</v>
      </c>
      <c r="C12" s="88" t="s">
        <v>3108</v>
      </c>
      <c r="D12" s="8" t="str">
        <f>VLOOKUP(B12,'[2]DER 12-21'!$A$13:$D$1493,2)</f>
        <v>Galpão para serraria e carpintaria área 12.00m2, em peça de madeira 8x8cm e contraventamento de 5x7cm, cobertura de telha de fibroc. de 6mm, inclusive ponto e cabo de alimentação da máquina, conf. projeto (1 utilização)</v>
      </c>
      <c r="E12" s="88" t="str">
        <f>VLOOKUP(B12,'[2]DER 12-21'!$A$13:$D$1493,3)</f>
        <v>m2</v>
      </c>
      <c r="F12" s="150">
        <f>'[2]PC01 - Memória'!I10</f>
        <v>12</v>
      </c>
      <c r="G12" s="9">
        <f>VLOOKUP(B12,'[2]DER 12-21'!$A$13:$D$1493,4)</f>
        <v>233</v>
      </c>
      <c r="H12" s="7">
        <f>TRUNC(G12+(G12*$K$6),2)</f>
        <v>302.85000000000002</v>
      </c>
      <c r="I12" s="9">
        <f>TRUNC(H12*F12,2)</f>
        <v>3634.2</v>
      </c>
      <c r="J12" s="62">
        <f>TRUNC((H12)-(H12*$H$7),2)</f>
        <v>187.76</v>
      </c>
      <c r="K12" s="197">
        <f>TRUNC(J12*F12,2)</f>
        <v>2253.12</v>
      </c>
      <c r="L12" s="204"/>
      <c r="M12" s="194">
        <f>J12*L12</f>
        <v>0</v>
      </c>
      <c r="N12" s="204">
        <v>12</v>
      </c>
      <c r="O12" s="194">
        <f>N12*J12</f>
        <v>2253.12</v>
      </c>
      <c r="P12" s="221">
        <f>N12+L12</f>
        <v>12</v>
      </c>
      <c r="Q12" s="383">
        <f>J12*P12</f>
        <v>2253.12</v>
      </c>
      <c r="R12" s="383"/>
      <c r="T12" s="211">
        <f>F12-P12</f>
        <v>0</v>
      </c>
      <c r="U12" s="194">
        <f>K12-Q12</f>
        <v>0</v>
      </c>
    </row>
    <row r="13" spans="1:21" s="63" customFormat="1" ht="38.25" x14ac:dyDescent="0.2">
      <c r="A13" s="88" t="s">
        <v>3119</v>
      </c>
      <c r="B13" s="91">
        <v>5928</v>
      </c>
      <c r="C13" s="88" t="s">
        <v>19</v>
      </c>
      <c r="D13" s="8" t="s">
        <v>3118</v>
      </c>
      <c r="E13" s="88" t="s">
        <v>3117</v>
      </c>
      <c r="F13" s="150">
        <f>'[2]PC01 - Memória'!I11</f>
        <v>120</v>
      </c>
      <c r="G13" s="9">
        <v>223.26</v>
      </c>
      <c r="H13" s="7">
        <f>TRUNC(G13+(G13*$K$6),2)</f>
        <v>290.19</v>
      </c>
      <c r="I13" s="9">
        <f>TRUNC(H13*F13,2)</f>
        <v>34822.800000000003</v>
      </c>
      <c r="J13" s="62">
        <f>TRUNC((H13)-(H13*$H$7),2)</f>
        <v>179.91</v>
      </c>
      <c r="K13" s="197">
        <f>TRUNC(J13*F13,2)</f>
        <v>21589.200000000001</v>
      </c>
      <c r="L13" s="204">
        <v>24</v>
      </c>
      <c r="M13" s="194">
        <f>J13*L13</f>
        <v>4317.84</v>
      </c>
      <c r="N13" s="204">
        <v>48</v>
      </c>
      <c r="O13" s="194">
        <f>N13*J13</f>
        <v>8635.68</v>
      </c>
      <c r="P13" s="221">
        <f>N13+L13</f>
        <v>72</v>
      </c>
      <c r="Q13" s="383">
        <f>J13*P13</f>
        <v>12953.52</v>
      </c>
      <c r="R13" s="383"/>
      <c r="T13" s="211">
        <f>F13-P13</f>
        <v>48</v>
      </c>
      <c r="U13" s="194">
        <f>K13-Q13</f>
        <v>8635.68</v>
      </c>
    </row>
    <row r="14" spans="1:21" s="64" customFormat="1" x14ac:dyDescent="0.2">
      <c r="A14" s="42"/>
      <c r="B14" s="43"/>
      <c r="C14" s="43"/>
      <c r="D14" s="44"/>
      <c r="E14" s="43"/>
      <c r="F14" s="45"/>
      <c r="G14" s="156"/>
      <c r="H14" s="30" t="s">
        <v>85</v>
      </c>
      <c r="I14" s="157">
        <f>SUM(I12:I13)</f>
        <v>38457</v>
      </c>
      <c r="J14" s="30"/>
      <c r="K14" s="156">
        <f>SUM(K12:K13)</f>
        <v>23842.32</v>
      </c>
      <c r="L14" s="207"/>
      <c r="M14" s="231">
        <f>SUM(M12:M13)</f>
        <v>4317.84</v>
      </c>
      <c r="N14" s="207"/>
      <c r="O14" s="219">
        <f>SUM(O12:O13)</f>
        <v>10888.8</v>
      </c>
      <c r="P14" s="30"/>
      <c r="Q14" s="384">
        <f>SUM(Q12:R13)</f>
        <v>15206.64</v>
      </c>
      <c r="R14" s="385"/>
      <c r="T14" s="195"/>
      <c r="U14" s="196">
        <f>SUM(U12:U13)</f>
        <v>8635.68</v>
      </c>
    </row>
    <row r="15" spans="1:21" s="63" customFormat="1" x14ac:dyDescent="0.2">
      <c r="A15" s="146" t="s">
        <v>20</v>
      </c>
      <c r="B15" s="147" t="s">
        <v>7</v>
      </c>
      <c r="C15" s="147"/>
      <c r="D15" s="148" t="s">
        <v>21</v>
      </c>
      <c r="E15" s="147"/>
      <c r="F15" s="32"/>
      <c r="G15" s="33" t="s">
        <v>8</v>
      </c>
      <c r="H15" s="33" t="s">
        <v>8</v>
      </c>
      <c r="I15" s="34" t="s">
        <v>8</v>
      </c>
      <c r="J15" s="11" t="s">
        <v>8</v>
      </c>
      <c r="K15" s="11" t="s">
        <v>8</v>
      </c>
      <c r="L15" s="205"/>
      <c r="M15" s="201"/>
      <c r="N15" s="205"/>
      <c r="O15" s="201"/>
      <c r="P15" s="200"/>
      <c r="Q15" s="10"/>
      <c r="R15" s="201"/>
      <c r="T15" s="192" t="s">
        <v>8</v>
      </c>
      <c r="U15" s="158" t="s">
        <v>8</v>
      </c>
    </row>
    <row r="16" spans="1:21" s="63" customFormat="1" x14ac:dyDescent="0.2">
      <c r="A16" s="88" t="s">
        <v>22</v>
      </c>
      <c r="B16" s="88">
        <v>90777</v>
      </c>
      <c r="C16" s="88" t="s">
        <v>19</v>
      </c>
      <c r="D16" s="8" t="s">
        <v>3116</v>
      </c>
      <c r="E16" s="88" t="s">
        <v>25</v>
      </c>
      <c r="F16" s="150">
        <f>'[2]PC01 - Memória'!I14</f>
        <v>200</v>
      </c>
      <c r="G16" s="9">
        <v>94.28</v>
      </c>
      <c r="H16" s="7">
        <f>TRUNC(G16+(G16*$K$6),2)</f>
        <v>122.54</v>
      </c>
      <c r="I16" s="9">
        <f>TRUNC(H16*F16,2)</f>
        <v>24508</v>
      </c>
      <c r="J16" s="62">
        <f>TRUNC((H16)-(H16*$H$7),2)</f>
        <v>75.97</v>
      </c>
      <c r="K16" s="197">
        <f>TRUNC(J16*F16,2)</f>
        <v>15194</v>
      </c>
      <c r="L16" s="204">
        <v>48</v>
      </c>
      <c r="M16" s="194">
        <f>J16*L16</f>
        <v>3646.56</v>
      </c>
      <c r="N16" s="204">
        <v>60</v>
      </c>
      <c r="O16" s="194">
        <f>N16*J16</f>
        <v>4558.2</v>
      </c>
      <c r="P16" s="221">
        <f>N16+L16</f>
        <v>108</v>
      </c>
      <c r="Q16" s="383">
        <f>J16*P16</f>
        <v>8204.76</v>
      </c>
      <c r="R16" s="383"/>
      <c r="T16" s="211">
        <f t="shared" ref="T16" si="0">F16-P16</f>
        <v>92</v>
      </c>
      <c r="U16" s="194">
        <f>K16-Q16</f>
        <v>6989.24</v>
      </c>
    </row>
    <row r="17" spans="1:21" s="63" customFormat="1" x14ac:dyDescent="0.2">
      <c r="A17" s="88" t="s">
        <v>3115</v>
      </c>
      <c r="B17" s="88">
        <v>91677</v>
      </c>
      <c r="C17" s="88" t="s">
        <v>19</v>
      </c>
      <c r="D17" s="8" t="s">
        <v>3114</v>
      </c>
      <c r="E17" s="88" t="s">
        <v>25</v>
      </c>
      <c r="F17" s="150">
        <f>'[2]PC01 - Memória'!I15</f>
        <v>100</v>
      </c>
      <c r="G17" s="9">
        <v>101.61</v>
      </c>
      <c r="H17" s="7">
        <f>TRUNC(G17+(G17*$K$6),2)</f>
        <v>132.07</v>
      </c>
      <c r="I17" s="9">
        <f>TRUNC(H17*F17,2)</f>
        <v>13207</v>
      </c>
      <c r="J17" s="62">
        <f>TRUNC((H17)-(H17*$H$7),2)</f>
        <v>81.88</v>
      </c>
      <c r="K17" s="197">
        <f>TRUNC(J17*F17,2)</f>
        <v>8188</v>
      </c>
      <c r="L17" s="204">
        <v>35</v>
      </c>
      <c r="M17" s="194">
        <f>J17*L17</f>
        <v>2865.7999999999997</v>
      </c>
      <c r="N17" s="204"/>
      <c r="O17" s="194">
        <f>N17*J17</f>
        <v>0</v>
      </c>
      <c r="P17" s="221">
        <f>N17+L17</f>
        <v>35</v>
      </c>
      <c r="Q17" s="383">
        <f>J17*P17</f>
        <v>2865.7999999999997</v>
      </c>
      <c r="R17" s="383"/>
      <c r="T17" s="211">
        <f>F17-P17</f>
        <v>65</v>
      </c>
      <c r="U17" s="194">
        <f t="shared" ref="U17:U25" si="1">K17-Q17</f>
        <v>5322.2000000000007</v>
      </c>
    </row>
    <row r="18" spans="1:21" s="64" customFormat="1" x14ac:dyDescent="0.2">
      <c r="A18" s="42"/>
      <c r="B18" s="43"/>
      <c r="C18" s="43"/>
      <c r="D18" s="44"/>
      <c r="E18" s="43"/>
      <c r="F18" s="45"/>
      <c r="G18" s="156"/>
      <c r="H18" s="30" t="s">
        <v>86</v>
      </c>
      <c r="I18" s="157">
        <f>SUM(I16:I17)</f>
        <v>37715</v>
      </c>
      <c r="J18" s="30"/>
      <c r="K18" s="156">
        <f>SUM(K16:K17)</f>
        <v>23382</v>
      </c>
      <c r="L18" s="206"/>
      <c r="M18" s="231">
        <f>SUM(M16:M17)</f>
        <v>6512.36</v>
      </c>
      <c r="N18" s="206"/>
      <c r="O18" s="219">
        <f>SUM(O16:O17)</f>
        <v>4558.2</v>
      </c>
      <c r="P18" s="202"/>
      <c r="Q18" s="384">
        <f>SUM(Q16:R17)</f>
        <v>11070.56</v>
      </c>
      <c r="R18" s="385"/>
      <c r="T18" s="195"/>
      <c r="U18" s="196">
        <f>SUM(U16:U17)</f>
        <v>12311.44</v>
      </c>
    </row>
    <row r="19" spans="1:21" s="63" customFormat="1" x14ac:dyDescent="0.2">
      <c r="A19" s="146" t="s">
        <v>31</v>
      </c>
      <c r="B19" s="147" t="s">
        <v>7</v>
      </c>
      <c r="C19" s="147"/>
      <c r="D19" s="148" t="s">
        <v>2443</v>
      </c>
      <c r="E19" s="147"/>
      <c r="F19" s="32"/>
      <c r="G19" s="33" t="s">
        <v>8</v>
      </c>
      <c r="H19" s="33" t="s">
        <v>8</v>
      </c>
      <c r="I19" s="34" t="s">
        <v>8</v>
      </c>
      <c r="J19" s="33" t="s">
        <v>8</v>
      </c>
      <c r="K19" s="33" t="s">
        <v>8</v>
      </c>
      <c r="L19" s="205"/>
      <c r="M19" s="201"/>
      <c r="N19" s="205"/>
      <c r="O19" s="201"/>
      <c r="P19" s="200"/>
      <c r="Q19" s="10"/>
      <c r="R19" s="201"/>
      <c r="T19" s="192" t="s">
        <v>8</v>
      </c>
      <c r="U19" s="158" t="s">
        <v>8</v>
      </c>
    </row>
    <row r="20" spans="1:21" s="63" customFormat="1" x14ac:dyDescent="0.2">
      <c r="A20" s="5" t="s">
        <v>3113</v>
      </c>
      <c r="B20" s="91" t="s">
        <v>2432</v>
      </c>
      <c r="C20" s="88" t="s">
        <v>3108</v>
      </c>
      <c r="D20" s="8" t="str">
        <f>VLOOKUP(B20,'[2]DER 12-21'!$A$13:$D$1493,2)</f>
        <v>Pintura impermeabilizante com igolflex ou equivalente a 3 demãos</v>
      </c>
      <c r="E20" s="88" t="str">
        <f>VLOOKUP(B20,'[2]DER 12-21'!$A$13:$D$1493,3)</f>
        <v>m2</v>
      </c>
      <c r="F20" s="150">
        <f>'[2]PC01 - Memória'!I18</f>
        <v>90.68</v>
      </c>
      <c r="G20" s="9">
        <f>VLOOKUP(B20,'[2]DER 12-21'!$A$13:$D$1493,4)</f>
        <v>41.96</v>
      </c>
      <c r="H20" s="7">
        <f>TRUNC(G20+(G20*$K$6),2)</f>
        <v>54.53</v>
      </c>
      <c r="I20" s="9">
        <f>TRUNC(H20*F20,2)</f>
        <v>4944.78</v>
      </c>
      <c r="J20" s="62">
        <f>TRUNC((H20)-(H20*$H$7),2)</f>
        <v>33.799999999999997</v>
      </c>
      <c r="K20" s="197">
        <f>TRUNC(J20*F20,2)</f>
        <v>3064.98</v>
      </c>
      <c r="L20" s="204"/>
      <c r="M20" s="194">
        <f>J20*L20</f>
        <v>0</v>
      </c>
      <c r="N20" s="204"/>
      <c r="O20" s="194">
        <f>N20*J20</f>
        <v>0</v>
      </c>
      <c r="P20" s="221">
        <f>N20+L20</f>
        <v>0</v>
      </c>
      <c r="Q20" s="383">
        <f>J20*P20</f>
        <v>0</v>
      </c>
      <c r="R20" s="383"/>
      <c r="T20" s="211">
        <f t="shared" ref="T20:T25" si="2">F20-P20</f>
        <v>90.68</v>
      </c>
      <c r="U20" s="194">
        <f t="shared" si="1"/>
        <v>3064.98</v>
      </c>
    </row>
    <row r="21" spans="1:21" s="63" customFormat="1" x14ac:dyDescent="0.2">
      <c r="A21" s="25"/>
      <c r="B21" s="26"/>
      <c r="C21" s="26"/>
      <c r="D21" s="27"/>
      <c r="E21" s="26"/>
      <c r="F21" s="28"/>
      <c r="G21" s="29"/>
      <c r="H21" s="30" t="s">
        <v>87</v>
      </c>
      <c r="I21" s="157">
        <f>SUM(I20:I20)</f>
        <v>4944.78</v>
      </c>
      <c r="J21" s="30"/>
      <c r="K21" s="156">
        <f>SUM(K20:K20)</f>
        <v>3064.98</v>
      </c>
      <c r="L21" s="207"/>
      <c r="M21" s="231">
        <f>SUM(M20:M20)</f>
        <v>0</v>
      </c>
      <c r="N21" s="207"/>
      <c r="O21" s="219">
        <f>SUM(O20:O20)</f>
        <v>0</v>
      </c>
      <c r="P21" s="30"/>
      <c r="Q21" s="384">
        <f>SUM(Q20)</f>
        <v>0</v>
      </c>
      <c r="R21" s="385"/>
      <c r="T21" s="195"/>
      <c r="U21" s="196">
        <f>SUM(U20)</f>
        <v>3064.98</v>
      </c>
    </row>
    <row r="22" spans="1:21" s="63" customFormat="1" x14ac:dyDescent="0.2">
      <c r="A22" s="146" t="s">
        <v>43</v>
      </c>
      <c r="B22" s="147" t="s">
        <v>7</v>
      </c>
      <c r="C22" s="147"/>
      <c r="D22" s="148" t="s">
        <v>3112</v>
      </c>
      <c r="E22" s="147"/>
      <c r="F22" s="32"/>
      <c r="G22" s="33" t="s">
        <v>8</v>
      </c>
      <c r="H22" s="33" t="s">
        <v>8</v>
      </c>
      <c r="I22" s="34" t="s">
        <v>8</v>
      </c>
      <c r="J22" s="11" t="s">
        <v>8</v>
      </c>
      <c r="K22" s="11" t="s">
        <v>8</v>
      </c>
      <c r="L22" s="205"/>
      <c r="M22" s="201"/>
      <c r="N22" s="205"/>
      <c r="O22" s="201"/>
      <c r="P22" s="200"/>
      <c r="Q22" s="10"/>
      <c r="R22" s="201"/>
      <c r="T22" s="192" t="s">
        <v>8</v>
      </c>
      <c r="U22" s="158" t="s">
        <v>8</v>
      </c>
    </row>
    <row r="23" spans="1:21" s="63" customFormat="1" ht="25.5" x14ac:dyDescent="0.2">
      <c r="A23" s="5" t="s">
        <v>3111</v>
      </c>
      <c r="B23" s="91" t="s">
        <v>592</v>
      </c>
      <c r="C23" s="88" t="s">
        <v>3108</v>
      </c>
      <c r="D23" s="8" t="str">
        <f>VLOOKUP(B23,'[2]DER 12-21'!$A$13:$D$1493,2)</f>
        <v>Fornecimento e assentamento de ladrilho hidráulico pastilhado, vermelho, dim. 20x20 cm, esp. 1.5cm, assentado com pasta de cimento colante, exclusive regularização e lastro</v>
      </c>
      <c r="E23" s="88" t="str">
        <f>VLOOKUP(B23,'[2]DER 12-21'!$A$13:$D$1493,3)</f>
        <v>m2</v>
      </c>
      <c r="F23" s="150">
        <f>'[2]PC01 - Memória'!I22</f>
        <v>18</v>
      </c>
      <c r="G23" s="9">
        <f>VLOOKUP(B23,'[2]DER 12-21'!$A$13:$D$1493,4)</f>
        <v>68.349999999999994</v>
      </c>
      <c r="H23" s="7">
        <f>TRUNC(G23+(G23*$K$6),2)</f>
        <v>88.84</v>
      </c>
      <c r="I23" s="9">
        <f>TRUNC(H23*F23,2)</f>
        <v>1599.12</v>
      </c>
      <c r="J23" s="62">
        <f>TRUNC((H23)-(H23*$H$7),2)</f>
        <v>55.08</v>
      </c>
      <c r="K23" s="197">
        <f>TRUNC(J23*F23,2)</f>
        <v>991.44</v>
      </c>
      <c r="L23" s="204"/>
      <c r="M23" s="194">
        <f>J23*L23</f>
        <v>0</v>
      </c>
      <c r="N23" s="204"/>
      <c r="O23" s="194">
        <f>N23*J23</f>
        <v>0</v>
      </c>
      <c r="P23" s="221">
        <f>N23+L23</f>
        <v>0</v>
      </c>
      <c r="Q23" s="383">
        <f>J23*P23</f>
        <v>0</v>
      </c>
      <c r="R23" s="383"/>
      <c r="T23" s="211">
        <f t="shared" si="2"/>
        <v>18</v>
      </c>
      <c r="U23" s="194">
        <f t="shared" si="1"/>
        <v>991.44</v>
      </c>
    </row>
    <row r="24" spans="1:21" s="63" customFormat="1" ht="25.5" x14ac:dyDescent="0.2">
      <c r="A24" s="5" t="s">
        <v>3110</v>
      </c>
      <c r="B24" s="91" t="s">
        <v>2359</v>
      </c>
      <c r="C24" s="88" t="s">
        <v>3108</v>
      </c>
      <c r="D24" s="8" t="str">
        <f>VLOOKUP(B24,'[2]DER 12-21'!$A$13:$D$1493,2)</f>
        <v>Regularização de base p/ revestimento cerâmico, com argamassa de cimento e areia no traço 1:5, espessura 5cm</v>
      </c>
      <c r="E24" s="88" t="str">
        <f>VLOOKUP(B24,'[2]DER 12-21'!$A$13:$D$1493,3)</f>
        <v>m2</v>
      </c>
      <c r="F24" s="150">
        <f>'[2]PC01 - Memória'!I23</f>
        <v>18</v>
      </c>
      <c r="G24" s="9">
        <f>VLOOKUP(B24,'[2]DER 12-21'!$A$13:$D$1493,4)</f>
        <v>31.23</v>
      </c>
      <c r="H24" s="7">
        <f t="shared" ref="H24:H25" si="3">TRUNC(G24+(G24*$K$6),2)</f>
        <v>40.590000000000003</v>
      </c>
      <c r="I24" s="9">
        <f t="shared" ref="I24:I25" si="4">TRUNC(H24*F24,2)</f>
        <v>730.62</v>
      </c>
      <c r="J24" s="62">
        <f t="shared" ref="J24:J25" si="5">TRUNC((H24)-(H24*$H$7),2)</f>
        <v>25.16</v>
      </c>
      <c r="K24" s="197">
        <f t="shared" ref="K24:K25" si="6">TRUNC(J24*F24,2)</f>
        <v>452.88</v>
      </c>
      <c r="L24" s="204"/>
      <c r="M24" s="194">
        <f t="shared" ref="M24:M25" si="7">J24*L24</f>
        <v>0</v>
      </c>
      <c r="N24" s="204"/>
      <c r="O24" s="194">
        <f t="shared" ref="O24:O25" si="8">N24*J24</f>
        <v>0</v>
      </c>
      <c r="P24" s="221">
        <f t="shared" ref="P24:P25" si="9">N24+L24</f>
        <v>0</v>
      </c>
      <c r="Q24" s="383">
        <f t="shared" ref="Q24:Q25" si="10">J24*P24</f>
        <v>0</v>
      </c>
      <c r="R24" s="383"/>
      <c r="T24" s="211">
        <f t="shared" si="2"/>
        <v>18</v>
      </c>
      <c r="U24" s="194">
        <f t="shared" si="1"/>
        <v>452.88</v>
      </c>
    </row>
    <row r="25" spans="1:21" s="63" customFormat="1" ht="25.5" x14ac:dyDescent="0.2">
      <c r="A25" s="5" t="s">
        <v>3109</v>
      </c>
      <c r="B25" s="91" t="s">
        <v>644</v>
      </c>
      <c r="C25" s="88" t="s">
        <v>3108</v>
      </c>
      <c r="D25" s="8" t="str">
        <f>VLOOKUP(B25,'[2]DER 12-21'!$A$13:$D$1493,2)</f>
        <v>Pintura com tinta à base de resinas acrílicas, marcas de referência Suvinil, Coral ou Metalatex, sobre piso de concreto, a duas demãos</v>
      </c>
      <c r="E25" s="88" t="str">
        <f>VLOOKUP(B25,'[2]DER 12-21'!$A$13:$D$1493,3)</f>
        <v>m2</v>
      </c>
      <c r="F25" s="150">
        <f>'[2]PC01 - Memória'!I24</f>
        <v>86.265000000000001</v>
      </c>
      <c r="G25" s="9">
        <f>VLOOKUP(B25,'[2]DER 12-21'!$A$13:$D$1493,4)</f>
        <v>32.75</v>
      </c>
      <c r="H25" s="7">
        <f t="shared" si="3"/>
        <v>42.56</v>
      </c>
      <c r="I25" s="9">
        <f t="shared" si="4"/>
        <v>3671.43</v>
      </c>
      <c r="J25" s="62">
        <f t="shared" si="5"/>
        <v>26.38</v>
      </c>
      <c r="K25" s="197">
        <f t="shared" si="6"/>
        <v>2275.67</v>
      </c>
      <c r="L25" s="204"/>
      <c r="M25" s="194">
        <f t="shared" si="7"/>
        <v>0</v>
      </c>
      <c r="N25" s="204"/>
      <c r="O25" s="194">
        <f t="shared" si="8"/>
        <v>0</v>
      </c>
      <c r="P25" s="221">
        <f t="shared" si="9"/>
        <v>0</v>
      </c>
      <c r="Q25" s="383">
        <f t="shared" si="10"/>
        <v>0</v>
      </c>
      <c r="R25" s="383"/>
      <c r="T25" s="211">
        <f t="shared" si="2"/>
        <v>86.265000000000001</v>
      </c>
      <c r="U25" s="194">
        <f t="shared" si="1"/>
        <v>2275.67</v>
      </c>
    </row>
    <row r="26" spans="1:21" s="63" customFormat="1" x14ac:dyDescent="0.2">
      <c r="A26" s="25"/>
      <c r="B26" s="26"/>
      <c r="C26" s="26"/>
      <c r="D26" s="27"/>
      <c r="E26" s="26"/>
      <c r="F26" s="29"/>
      <c r="G26" s="65"/>
      <c r="H26" s="30" t="s">
        <v>88</v>
      </c>
      <c r="I26" s="157">
        <f>SUM(I23:I25)</f>
        <v>6001.17</v>
      </c>
      <c r="J26" s="30"/>
      <c r="K26" s="156">
        <f>SUM(K23:K25)</f>
        <v>3719.9900000000002</v>
      </c>
      <c r="L26" s="207"/>
      <c r="M26" s="231">
        <f>SUM(M23:M25)</f>
        <v>0</v>
      </c>
      <c r="N26" s="207"/>
      <c r="O26" s="219">
        <f>SUM(O23:O25)</f>
        <v>0</v>
      </c>
      <c r="P26" s="199"/>
      <c r="Q26" s="384">
        <f>SUM(Q23:R25)</f>
        <v>0</v>
      </c>
      <c r="R26" s="385"/>
      <c r="T26" s="195"/>
      <c r="U26" s="196">
        <f>SUM(U23:U25)</f>
        <v>3719.9900000000002</v>
      </c>
    </row>
    <row r="27" spans="1:21" x14ac:dyDescent="0.2">
      <c r="A27" s="35"/>
      <c r="B27" s="36"/>
      <c r="C27" s="36"/>
      <c r="D27" s="36"/>
      <c r="E27" s="36"/>
      <c r="F27" s="37"/>
      <c r="G27" s="37"/>
      <c r="H27" s="38" t="s">
        <v>3107</v>
      </c>
      <c r="I27" s="159">
        <f>I14+I18+I21+I26</f>
        <v>87117.95</v>
      </c>
      <c r="J27" s="38" t="s">
        <v>78</v>
      </c>
      <c r="K27" s="198">
        <f>K14+K18+K21+K26</f>
        <v>54009.29</v>
      </c>
      <c r="L27" s="124" t="s">
        <v>230</v>
      </c>
      <c r="M27" s="208">
        <f>M14+M18+M21+M26</f>
        <v>10830.2</v>
      </c>
      <c r="N27" s="124" t="s">
        <v>230</v>
      </c>
      <c r="O27" s="208">
        <f>O14+O18+O21+O26</f>
        <v>15447</v>
      </c>
      <c r="P27" s="203" t="s">
        <v>231</v>
      </c>
      <c r="Q27" s="431">
        <f>Q14+Q18+Q21+Q26</f>
        <v>26277.199999999997</v>
      </c>
      <c r="R27" s="432"/>
      <c r="T27" s="192" t="s">
        <v>8</v>
      </c>
      <c r="U27" s="208">
        <f>U14+U18+U21+U26</f>
        <v>27732.090000000004</v>
      </c>
    </row>
    <row r="28" spans="1:21" x14ac:dyDescent="0.2">
      <c r="A28" s="55"/>
      <c r="B28" s="55"/>
      <c r="G28" s="58"/>
      <c r="H28" s="58"/>
      <c r="I28" s="58"/>
      <c r="J28" s="56"/>
      <c r="K28" s="59"/>
    </row>
    <row r="29" spans="1:21" x14ac:dyDescent="0.2">
      <c r="A29" s="55"/>
      <c r="B29" s="55"/>
      <c r="C29" s="55"/>
      <c r="D29" s="56"/>
      <c r="E29" s="56"/>
      <c r="F29" s="57"/>
      <c r="G29" s="58"/>
      <c r="H29" s="58"/>
      <c r="I29" s="58"/>
      <c r="J29" s="56"/>
      <c r="K29" s="59"/>
    </row>
    <row r="30" spans="1:21" x14ac:dyDescent="0.2">
      <c r="A30" s="55"/>
      <c r="B30" s="55"/>
      <c r="C30" s="55"/>
      <c r="D30" s="56"/>
      <c r="E30" s="56"/>
      <c r="F30" s="57"/>
      <c r="G30" s="58"/>
      <c r="H30" s="58"/>
      <c r="I30" s="58"/>
      <c r="J30" s="56"/>
      <c r="K30" s="59"/>
    </row>
    <row r="31" spans="1:21" x14ac:dyDescent="0.2">
      <c r="A31" s="55"/>
      <c r="B31" s="55"/>
      <c r="C31" s="55"/>
      <c r="D31" s="56"/>
      <c r="E31" s="56"/>
      <c r="F31" s="57"/>
      <c r="G31" s="58"/>
      <c r="H31" s="58"/>
      <c r="I31" s="58"/>
      <c r="J31" s="56"/>
      <c r="K31" s="59"/>
    </row>
    <row r="32" spans="1:21" x14ac:dyDescent="0.2">
      <c r="A32" s="55"/>
      <c r="B32" s="55"/>
      <c r="C32" s="55"/>
      <c r="D32" s="56"/>
      <c r="E32" s="56"/>
      <c r="F32" s="57"/>
      <c r="G32" s="58"/>
      <c r="H32" s="58"/>
      <c r="I32" s="58"/>
      <c r="J32" s="56"/>
      <c r="K32" s="59"/>
    </row>
    <row r="33" spans="1:11" x14ac:dyDescent="0.2">
      <c r="A33" s="55"/>
      <c r="B33" s="55"/>
      <c r="C33" s="55"/>
      <c r="D33" s="56"/>
      <c r="E33" s="56"/>
      <c r="F33" s="57"/>
      <c r="G33" s="58"/>
      <c r="H33" s="58"/>
      <c r="I33" s="58"/>
      <c r="J33" s="56"/>
      <c r="K33" s="59"/>
    </row>
    <row r="34" spans="1:11" x14ac:dyDescent="0.2">
      <c r="A34" s="55"/>
      <c r="B34" s="55"/>
      <c r="C34" s="55"/>
      <c r="D34" s="56"/>
      <c r="E34" s="56"/>
      <c r="F34" s="57"/>
      <c r="G34" s="58"/>
      <c r="H34" s="58"/>
      <c r="I34" s="58"/>
      <c r="J34" s="56"/>
      <c r="K34" s="59"/>
    </row>
    <row r="35" spans="1:11" x14ac:dyDescent="0.2">
      <c r="A35" s="55"/>
      <c r="B35" s="55"/>
      <c r="C35" s="55"/>
      <c r="D35" s="56"/>
      <c r="E35" s="56"/>
      <c r="F35" s="57"/>
      <c r="G35" s="58"/>
      <c r="H35" s="58"/>
      <c r="I35" s="58"/>
      <c r="J35" s="56"/>
      <c r="K35" s="59"/>
    </row>
    <row r="36" spans="1:11" x14ac:dyDescent="0.2">
      <c r="A36" s="55"/>
      <c r="B36" s="55"/>
      <c r="C36" s="55"/>
      <c r="D36" s="56"/>
      <c r="E36" s="56"/>
      <c r="F36" s="57"/>
      <c r="G36" s="58"/>
      <c r="H36" s="58"/>
      <c r="I36" s="58"/>
      <c r="J36" s="56"/>
      <c r="K36" s="59"/>
    </row>
    <row r="37" spans="1:11" x14ac:dyDescent="0.2">
      <c r="A37" s="55"/>
      <c r="B37" s="55"/>
      <c r="C37" s="55"/>
      <c r="D37" s="56"/>
      <c r="E37" s="56"/>
      <c r="F37" s="57"/>
      <c r="G37" s="58"/>
      <c r="H37" s="58"/>
      <c r="I37" s="58"/>
      <c r="J37" s="56"/>
      <c r="K37" s="59"/>
    </row>
    <row r="38" spans="1:11" x14ac:dyDescent="0.2">
      <c r="A38" s="55"/>
      <c r="B38" s="55"/>
      <c r="C38" s="55"/>
      <c r="D38" s="56"/>
      <c r="E38" s="56"/>
      <c r="F38" s="57"/>
      <c r="G38" s="58"/>
      <c r="H38" s="58"/>
      <c r="I38" s="58"/>
      <c r="J38" s="56"/>
      <c r="K38" s="59"/>
    </row>
    <row r="39" spans="1:11" x14ac:dyDescent="0.2">
      <c r="A39" s="55"/>
      <c r="B39" s="55"/>
      <c r="C39" s="55"/>
      <c r="D39" s="56"/>
      <c r="E39" s="56"/>
      <c r="F39" s="57"/>
    </row>
    <row r="40" spans="1:11" x14ac:dyDescent="0.2">
      <c r="A40" s="55"/>
      <c r="B40" s="55"/>
      <c r="C40" s="55"/>
      <c r="D40" s="56"/>
      <c r="E40" s="56"/>
      <c r="F40" s="57"/>
    </row>
  </sheetData>
  <mergeCells count="45">
    <mergeCell ref="L1:M9"/>
    <mergeCell ref="L10:M10"/>
    <mergeCell ref="Q24:R24"/>
    <mergeCell ref="Q25:R25"/>
    <mergeCell ref="N10:O10"/>
    <mergeCell ref="P10:R10"/>
    <mergeCell ref="Q27:R27"/>
    <mergeCell ref="Q26:R26"/>
    <mergeCell ref="Q21:R21"/>
    <mergeCell ref="Q23:R23"/>
    <mergeCell ref="Q20:R20"/>
    <mergeCell ref="T10:U10"/>
    <mergeCell ref="Q11:R11"/>
    <mergeCell ref="Q18:R18"/>
    <mergeCell ref="Q12:R12"/>
    <mergeCell ref="Q13:R13"/>
    <mergeCell ref="Q16:R16"/>
    <mergeCell ref="Q17:R17"/>
    <mergeCell ref="Q14:R14"/>
    <mergeCell ref="A8:A9"/>
    <mergeCell ref="B8:B9"/>
    <mergeCell ref="C8:C9"/>
    <mergeCell ref="D8:D9"/>
    <mergeCell ref="E8:E9"/>
    <mergeCell ref="A1:I1"/>
    <mergeCell ref="J1:K1"/>
    <mergeCell ref="J4:K4"/>
    <mergeCell ref="D5:I5"/>
    <mergeCell ref="Q6:R6"/>
    <mergeCell ref="N1:O9"/>
    <mergeCell ref="Q1:R1"/>
    <mergeCell ref="A2:B7"/>
    <mergeCell ref="C2:I2"/>
    <mergeCell ref="J2:K3"/>
    <mergeCell ref="Q2:R2"/>
    <mergeCell ref="Q9:R9"/>
    <mergeCell ref="D6:I6"/>
    <mergeCell ref="K8:K9"/>
    <mergeCell ref="D3:I3"/>
    <mergeCell ref="P3:R5"/>
    <mergeCell ref="D4:I4"/>
    <mergeCell ref="D7:F7"/>
    <mergeCell ref="F8:F9"/>
    <mergeCell ref="G8:H8"/>
    <mergeCell ref="I8:I9"/>
  </mergeCells>
  <pageMargins left="0.25" right="0.25" top="0.75" bottom="0.75" header="0.3" footer="0.3"/>
  <pageSetup paperSize="9" scale="50" fitToHeight="0" orientation="landscape" r:id="rId1"/>
  <headerFooter>
    <oddHeader>&amp;L &amp;CPREFEITURA MUNICIPAL DE ITAPEMIRIM
CNPJ: 27.174.168/0001-70 &amp;R</oddHeader>
    <oddFoote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3</vt:i4>
      </vt:variant>
    </vt:vector>
  </HeadingPairs>
  <TitlesOfParts>
    <vt:vector size="11" baseType="lpstr">
      <vt:lpstr>GRÁFICO</vt:lpstr>
      <vt:lpstr>DER 12-21</vt:lpstr>
      <vt:lpstr>Orçamento</vt:lpstr>
      <vt:lpstr>Cronograma</vt:lpstr>
      <vt:lpstr>PC01 - Orçamento</vt:lpstr>
      <vt:lpstr>PC01 - Memória</vt:lpstr>
      <vt:lpstr>MEDIÇÕES</vt:lpstr>
      <vt:lpstr>MEDIÇÕES COMPL</vt:lpstr>
      <vt:lpstr>MEDIÇÕES!Area_de_impressao</vt:lpstr>
      <vt:lpstr>'MEDIÇÕES COMPL'!Area_de_impressao</vt:lpstr>
      <vt:lpstr>MEDIÇÕES!Titulos_de_impressao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Kedyma Marques Souza</cp:lastModifiedBy>
  <cp:revision>0</cp:revision>
  <cp:lastPrinted>2025-07-02T16:02:13Z</cp:lastPrinted>
  <dcterms:created xsi:type="dcterms:W3CDTF">2025-01-09T19:08:19Z</dcterms:created>
  <dcterms:modified xsi:type="dcterms:W3CDTF">2025-07-16T13:49:21Z</dcterms:modified>
</cp:coreProperties>
</file>