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PC\Desktop\PCA\"/>
    </mc:Choice>
  </mc:AlternateContent>
  <xr:revisionPtr revIDLastSave="0" documentId="13_ncr:1_{8806D4A8-390B-4DD3-9618-FA9C796A2EAF}" xr6:coauthVersionLast="47" xr6:coauthVersionMax="47" xr10:uidLastSave="{00000000-0000-0000-0000-000000000000}"/>
  <bookViews>
    <workbookView xWindow="-24120" yWindow="-690" windowWidth="24240" windowHeight="13020" xr2:uid="{9C278935-8FEC-4E73-9AE7-D29DA837E6B2}"/>
  </bookViews>
  <sheets>
    <sheet name="PARA EXECUTAR" sheetId="1" r:id="rId1"/>
  </sheets>
  <definedNames>
    <definedName name="_FilterDatabase" localSheetId="0" hidden="1">'PARA EXECUTAR'!$A$1:$V$3</definedName>
    <definedName name="_xlnm._FilterDatabase" localSheetId="0" hidden="1">'PARA EXECUTAR'!$D$6:$D$17</definedName>
    <definedName name="a" localSheetId="0">'PARA EXECUTAR'!$A$1:$Y$17</definedName>
    <definedName name="_xlnm.Print_Area" localSheetId="0">'PARA EXECUTAR'!$A$1:$Y$62</definedName>
    <definedName name="Print_Area" localSheetId="0">'PARA EXECUTAR'!$A$1:$Y$42</definedName>
    <definedName name="Print_Titles" localSheetId="0">'PARA EXECUTAR'!$1:$3</definedName>
    <definedName name="_xlnm.Print_Titles" localSheetId="0">'PARA EXECUTAR'!$1:$3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" i="1" l="1"/>
  <c r="U27" i="1"/>
  <c r="Q27" i="1"/>
  <c r="U26" i="1"/>
  <c r="Q26" i="1"/>
  <c r="U25" i="1"/>
  <c r="Q25" i="1"/>
  <c r="U23" i="1"/>
  <c r="Q23" i="1"/>
  <c r="U22" i="1"/>
  <c r="Q22" i="1"/>
  <c r="U21" i="1"/>
  <c r="Q21" i="1"/>
  <c r="U20" i="1"/>
  <c r="Q20" i="1"/>
  <c r="U19" i="1"/>
  <c r="Q19" i="1"/>
  <c r="U18" i="1"/>
  <c r="Q18" i="1"/>
  <c r="Q15" i="1"/>
  <c r="U17" i="1"/>
  <c r="U16" i="1"/>
  <c r="Q16" i="1"/>
  <c r="U15" i="1"/>
  <c r="U14" i="1"/>
  <c r="U13" i="1"/>
  <c r="Q13" i="1"/>
  <c r="U12" i="1"/>
  <c r="U11" i="1"/>
  <c r="Q11" i="1"/>
  <c r="U10" i="1"/>
  <c r="Q10" i="1"/>
  <c r="U9" i="1"/>
  <c r="Q9" i="1"/>
  <c r="U8" i="1"/>
  <c r="U6" i="1"/>
  <c r="Q6" i="1"/>
  <c r="U5" i="1"/>
  <c r="Q5" i="1"/>
  <c r="U4" i="1"/>
  <c r="Z1" i="1"/>
  <c r="V2" i="1" s="1"/>
  <c r="A1" i="1"/>
  <c r="V19" i="1" l="1"/>
  <c r="Y19" i="1" s="1"/>
  <c r="V22" i="1"/>
  <c r="Y22" i="1" s="1"/>
  <c r="V26" i="1"/>
  <c r="Y26" i="1" s="1"/>
  <c r="V23" i="1"/>
  <c r="Y23" i="1" s="1"/>
  <c r="V20" i="1"/>
  <c r="Y20" i="1" s="1"/>
  <c r="V21" i="1"/>
  <c r="Y21" i="1" s="1"/>
  <c r="V25" i="1"/>
  <c r="Y25" i="1" s="1"/>
  <c r="V18" i="1"/>
  <c r="Y18" i="1" s="1"/>
  <c r="V27" i="1"/>
  <c r="Y27" i="1" s="1"/>
  <c r="V9" i="1"/>
  <c r="Y9" i="1" s="1"/>
  <c r="V6" i="1"/>
  <c r="Y6" i="1" s="1"/>
  <c r="V14" i="1"/>
  <c r="Y14" i="1" s="1"/>
  <c r="V16" i="1"/>
  <c r="V15" i="1"/>
  <c r="V4" i="1"/>
  <c r="Y4" i="1" s="1"/>
  <c r="V11" i="1"/>
  <c r="Y11" i="1" s="1"/>
  <c r="V8" i="1"/>
  <c r="Y8" i="1" s="1"/>
  <c r="V17" i="1"/>
  <c r="V12" i="1"/>
  <c r="Y12" i="1" s="1"/>
  <c r="V5" i="1"/>
  <c r="Y5" i="1" s="1"/>
  <c r="V13" i="1"/>
  <c r="Y13" i="1" s="1"/>
  <c r="V10" i="1"/>
  <c r="Y10" i="1" s="1"/>
</calcChain>
</file>

<file path=xl/sharedStrings.xml><?xml version="1.0" encoding="utf-8"?>
<sst xmlns="http://schemas.openxmlformats.org/spreadsheetml/2006/main" count="82" uniqueCount="72">
  <si>
    <t>DIAS</t>
  </si>
  <si>
    <t>Gestão:</t>
  </si>
  <si>
    <t>Nemrod Emerick</t>
  </si>
  <si>
    <t>HOJE</t>
  </si>
  <si>
    <t>PRAZO DO ALERTA</t>
  </si>
  <si>
    <t>OBRAS</t>
  </si>
  <si>
    <t>PRAZO</t>
  </si>
  <si>
    <t>% DE OBRA CONCLUIDA</t>
  </si>
  <si>
    <t>DRENAGEM E PAVIMENTAÇÃO ASFALTICA DA RUA EMILIO MARINS – TRECHO 01, BAIRRO VILA DO SUL</t>
  </si>
  <si>
    <t>DRENAGEM E PAVIMENTAÇÃO ASFALTICA DA RUA EMILIO MARINS – TRECHO 02, BAIRRO VILA DO SUL</t>
  </si>
  <si>
    <t>EMILIO MARINS TRECHO 02</t>
  </si>
  <si>
    <t>DRENAGEM E PAVIMENTAÇÃO ASFALTICA DA RUA EMILIO MARINS – TRECHO 03, BAIRRO VILA DO SUL</t>
  </si>
  <si>
    <t>DRENAGEM E PAVIMENTAÇÃO DA RUA GODOFREDO COSTA MENEZES, BAIRRO VILA DO SUL</t>
  </si>
  <si>
    <t>CONTRUÇÃO DE UM CAMPO SOCIETY E UMA PRAÇA PUBLICA NO DISTRITO DE ANUTIBA</t>
  </si>
  <si>
    <t>REFORMA DA QUADRA DA RUA 13 DE MAIO</t>
  </si>
  <si>
    <t>A IMPLANTAÇÃO DO PAVILHÃO DA FEIRA DO PRODUTOR RURAL “ANTONIO ALVES VICTOR DE ASSIS”, LOCALIZADO NO MUNICÍPIO DE ALEGRE/ES</t>
  </si>
  <si>
    <t>CONTRATAÇÃO  DE EMPRESA  ESPECIALIZADA  PARA  A  EXECUÇÃO  DA  RECUPERAÇÃO  E  REFORÇO  ESTRUTURAL DO  CEMEI  “TEREZA  FIOREZZI  DEOLIVEIRA”,   NO   MUNICÍPIO   DE   ALEGRE/ES</t>
  </si>
  <si>
    <t>CONTRATAÇÃO  DE  EMPRESA ESPECIALIZADA  PARA  A  EXECUÇÃO  DOS  SERVIÇOS  DE  DRENAGEM  E  PAVIMENTAÇÃO  COM CAMADA  DE  REVESTIMENTO  PRIMÁRIO  COM  UTILIZAÇÃO  DE  MISTURA  DE  REVSOL  E  ARGILA, EM FELIZ LEMBRANÇA (LOTE01) E SANTA ANGÉLICA (LOTE02), NO  MUNICÍPIO DE ALEGRE/ES</t>
  </si>
  <si>
    <t>CONTRATAÇÃO EMERGENCIAL DE EMPRESA PARA RECONSTRUÇÃO (REABILITAÇÃO) DE CABECEIRAS DE PONTES DE CONCRETO NO MUNICIPIO DE ALEGRE/ES</t>
  </si>
  <si>
    <t>CONTRATAÇÃO EMERGENCIAL DE EMPRESA PARA RECONSTRUÇÃO DE BUEIROS (BSTC OU BDTC) NO MUNICIPIO DE ALEGRE/ES</t>
  </si>
  <si>
    <t>CONTRATAÇÃO DE EMPRESA ESPECIALIZADA PARA A EXECUÇÃO DA DRENAGEM E PAVIMENTAÇÃO EM CONCRETO DA RUA ANDRÉ MORELLI, NO DISTRITO DE CELINA, MUNICÍPIO DE ALEGRE/ES</t>
  </si>
  <si>
    <t>CONTRATAÇÃO DE EMPRESA ESPECIALIZADA PARA A EXECUÇÃO DOS SERVIÇOS DE DRENAGEM DA RUA GETÚLIO VARGAS E AVENIDA SENADOR ATÍLIO VIVAQUA, DISTRITO DE CELINA, NO MUNICÍPIO DE ALEGRE/ES</t>
  </si>
  <si>
    <t>CRECHE Tio Teotônio</t>
  </si>
  <si>
    <t>Restauração do pavimento superior do Solar Miguel Simão</t>
  </si>
  <si>
    <t>PAVIMENTAÇAO E DRENAGEM DAS RUAS JOAQUIM PRATA, RUA JOSE VALLI, RUA JOSE SILVEIRA DOMINGUES, E RUA JOSE FRANCISCO LACEM, NO BAIRRO CAMPO DE AVIAÇÃO</t>
  </si>
  <si>
    <t>REFORMA E AMPLIAÇÃO DA ESCOLA PROF LELLIS</t>
  </si>
  <si>
    <t>EXECUÇÃO DA CONTENÇÃO MISTA EM CORTINAS ATIRANTADAS E SOLO GRAMPEADO A SER EXECUTADO NO BAIRRO BILAU</t>
  </si>
  <si>
    <t>EXECUÇÃO DA CONTENÇÃO EM CORTINA ATIRANTADA NA RUA CELSO LUIZ BARBOSA, CLERIO MOULIN</t>
  </si>
  <si>
    <t>EXECUÇÃO DA CONTENÇÃO EM CORTINA ATIRANTADA NA RUA VIRGILIO REZENDE</t>
  </si>
  <si>
    <t>CONTRATAÇÃO DE EMPRESA ESPECIALIZADA PARA A EXECUÇÃO DA REFORMA DA EMEIF “PROFESSOR DOMINGOS BRAVO REINOSO”, NO MUNICIPIO DE ALEGRE/ES</t>
  </si>
  <si>
    <t>CONTRATAÇÃO DE EMPRESA ESPECIALIZADA PARA A EXECUÇÃO DOS SERVIÇOS DA
CONTENÇÃO DO TALUDE NA RUA CARLOS MAGNO BRAVO, BAIRRO CLÉRIO MOULIN, NO
MUNICÍPIO DE ALEGRE/ES</t>
  </si>
  <si>
    <t>CONTRATAÇÃO DE EMPRESA ESPECIALIZADA PARA A EXECUÇÃO DA REFORMA DO CEMEI CARMEM PINTO NOGUEIRA DA GAMA</t>
  </si>
  <si>
    <t>EXECUÇÃO DA DRENAGEM NO PARQUE DE EXPOSIÇÃO GERALDO SANTOS</t>
  </si>
  <si>
    <t>DRENAGEM E PAVIMENTAÇÃO NO LOTEAMENTO AUGUSTINHO MACEDO, BAIRRO VILA DO SUL</t>
  </si>
  <si>
    <t>CONTRATAÇÃO DE EMPRESA ESPECIALIZADA NA EXECUÇÃO DOS SERVIÇOS DE 
IMPLATAÇÃO DO PAVILHÃO DO CENTRO DE EVENTOS DO PARQUE DE EXPOSIÇÕES 
GERALDO SANTOS FILHO, LOCALIZADO NO MUNICÍPIO DE ALEGRE/ES,</t>
  </si>
  <si>
    <t>URBANIZAÇÃO DO CAMPO SOCIETY - TERREIRÃO LOCALIZADO NO MUNICÍPIO DE ALEGRE-ES, REFERENTE AO CONVÊNIO FEDERAL GIGOV Nº 913205/2021</t>
  </si>
  <si>
    <t>MODERNIZAÇÃO DA ANTIGA ESTAÇÃO FERROVIÁRIA, LOCALIZADO NO MUNICÍPIO DE ALEGRE/ES, REFERENTE AO CONVÊNIO FEDERAL GIGOV Nº 918681/2021</t>
  </si>
  <si>
    <t>CONTRATAÇÃO DE EMPRESA ESPECIALIZADA PARA A EXECUÇÃO DOS SERVIÇOS DE DRENAGEM E PAVIMENTAÇÃO DA RUA PEDRO MARTINS, BAIRRO CHARQUEADA, MUNICIPIO DE ALEGRE/ES,</t>
  </si>
  <si>
    <t>CONTRATAÇÃO DE EMPRESA ESPECIALIZADA NA EXECUÇÃO DOS SERVIÇOS DE PAVIMENTAÇÃO E DRENAGEM DA RUA GERALDO SANTOS – LOCALIZADO NO MUNICÍPIO DE ALEGRE/ES, REFERENTE AO CONVÊNIO FEDERAL GIGOV nº 913653/2021,</t>
  </si>
  <si>
    <t>CONTRATAÇÃO DE EMPRESA ESPECIALIZADA PARA A EXECUÇÃO DA CONSTRUÇÃO DO CENTRO DE CONVIVÊNCIA, NO MUNICIPIO DE ALEGRE/ES</t>
  </si>
  <si>
    <t>CONTRATAÇÃO DE EMPRESA ESPECIALIZADA PARA A EXECUÇÃO DA CONSTRUÇÃO DA UNIDADE BÁSICA DE SAÚDE NO DISTRITO DO CAFÉ, MUNICÍPIO DE ALEGRE/ES (PROPOSTA Nº 13571.3340001/21-001 – GOVERNO FEDERAL),</t>
  </si>
  <si>
    <t>EXECUÇÃO DAS OBRAS DO SISTEMA DE ESGOTAMENTO SANITÁRIO NO MUNICÍPIO DE ALEGRE-ES</t>
  </si>
  <si>
    <t>RECONSTRUÇÃO DAS PONTES DE MADEIRA</t>
  </si>
  <si>
    <t>INICIO DO PLANEJAMENTO</t>
  </si>
  <si>
    <t>DATA DA ASSINATURA DO CONTRATO</t>
  </si>
  <si>
    <t>ESCOLA DE RIVE</t>
  </si>
  <si>
    <t>ESCOLA DO CAFÉ</t>
  </si>
  <si>
    <t>PAVIMENTAÇÃO E DRENAGEM DA RUA ANTONIO LEMOS BARBOSA</t>
  </si>
  <si>
    <t>CONTENÇÃO DA JOSE ALCURI</t>
  </si>
  <si>
    <t>CONTENÇÃO GERALDO RUFINO (CHARQUEADA)</t>
  </si>
  <si>
    <t>PAVIMENTAÇÃO E DRENAGEM DO MORRO DO LEITE TRECHO 01</t>
  </si>
  <si>
    <t>PAVIMENTAÇÃO E DRENAGEM DO MORRO DO LEITE TRECHO 02</t>
  </si>
  <si>
    <t>ADEQUAÇÃO DE ESTRADA VICINAL DE ANUTIBA</t>
  </si>
  <si>
    <t>MODERNIZAÇÃO DO CAMPO DE ANUTIBA</t>
  </si>
  <si>
    <t>REFORMA DA UBS RUA 13</t>
  </si>
  <si>
    <t>PAVIMENTAÇÃO E DRENAGEM DA RUA GERALDO SANTOS TRECHO 02</t>
  </si>
  <si>
    <t>PAVIMENTAÇÃO E DRENAGEM DE RUAS PARA AS CASAS POPULARES</t>
  </si>
  <si>
    <t>PREVISÃO DO INICIO</t>
  </si>
  <si>
    <t>REFORMA DO CEMEI TEREZA FIORIZZI</t>
  </si>
  <si>
    <t>CONTRATAÇÃO DE EMPRESA ESPECIALIZADA PARA A EXECUÇÃO DE PAVIMENTAÇÃO E DRENAGEM DAS RUAS DO BAIRRO BARRO BRANCO, DISTRITO DE RIVE, NO MUNICÍPIO DE ALEGRE/ES</t>
  </si>
  <si>
    <t>PAVIMENTAÇÃO E DRENAGEM NA ESTRADA DE ACESSO A LOCALIDADE DE FELIZ LEMBRANÇA</t>
  </si>
  <si>
    <t>AQUISIÇÃO DE SISTEMA DE MICROGERAÇÃO DE ENERGIA ELETRICA A PARTIR DAA FONTE PRIMARIA SOLAR (ON GRID)</t>
  </si>
  <si>
    <t>EXECUÇÃO DA DRENAGEM NO BAIRRO BILAU</t>
  </si>
  <si>
    <t>CONTRATAÇÃO DE EMPRESA ESPECIALIZADA PARA A EXECUÇÃO  DA  REFORMA  DA  QUADRA  NO  DISTRITO  DE  CELINA,  NO  MUNICÍPIO  DE  ALEGRE/ES</t>
  </si>
  <si>
    <t>PAVIMENTAÇÃO E DRENAGEM DA ESTRADA PARA A LOCALIDADE DE ROSEIRA – TRECHO 01 – LOCALIZADO NO MUNICÍPIO DE ALEGRE/ES, REFERENTE AO CONVÊNIO FEDERAL GIGOV 910721/2021,</t>
  </si>
  <si>
    <t>PAVIMENTAÇÃO E DRENAGEM DA ESTRADA PARA A LOCALIDADE DE ROSEIRA – TRECHO 02 – LOCALIZADO NO MUNICÍPIO DE ALEGRE/ES, REFERENTE AO CONVÊNIO FEDERAL GIGOV 919118/2021</t>
  </si>
  <si>
    <t>EMPRESA ESPECIALIZADA PARA A EXECUÇÃO DOS SERVIÇOS DE DRENAGEM E PAVIMENTAÇÃO DA RUA PROJETADA E RUA DOS ESPANHÓIS, BAIRRO GUARAREMA NO MUNICÍPIO DE ALEGRE/ES,</t>
  </si>
  <si>
    <t>CONTRATAÇÃO DE EMPRESA ESPECIALIZADA PARA REFORMA DAS INSTALAÇÕES ELÉTRICAS DO PAVIMENTO SUPERIOR DA EMEIF “PROFESSOR DOMINGOS BRAVO REINOSO”</t>
  </si>
  <si>
    <t>CONTRATAÇÃO DE EMPRESA ESPECIALIZADA PARA A PAVIMENTAÇÃO E DRENAGEM DA RUA SÃO BARTOLOMEU, DISTRITO DE RIVE, LOCALIZADO NO MUNICÍPIO DE ALEGRE/ES</t>
  </si>
  <si>
    <t>FINALIZADA</t>
  </si>
  <si>
    <t>1605/2025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</si>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</sst>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10" fontId="3" fillId="3" borderId="1" xfId="3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7" fontId="3" fillId="0" borderId="1" xfId="0" applyNumberFormat="1" applyFont="1" applyBorder="1" applyAlignment="1">
      <alignment horizontal="center" vertical="center" wrapText="1"/>
    </xf>
    <xf numFmtId="14" fontId="3" fillId="0" borderId="1" xfId="2" applyNumberFormat="1" applyFont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center" vertical="center" wrapText="1"/>
    </xf>
    <xf numFmtId="44" fontId="3" fillId="0" borderId="1" xfId="2" applyFont="1" applyBorder="1" applyAlignment="1">
      <alignment horizontal="center" vertical="center" wrapText="1"/>
    </xf>
    <xf numFmtId="44" fontId="2" fillId="4" borderId="1" xfId="2" applyFont="1" applyFill="1" applyBorder="1" applyAlignment="1">
      <alignment horizontal="center" vertical="center" wrapText="1"/>
    </xf>
    <xf numFmtId="44" fontId="2" fillId="5" borderId="1" xfId="2" applyFont="1" applyFill="1" applyBorder="1" applyAlignment="1">
      <alignment horizontal="center" vertical="center" wrapText="1"/>
    </xf>
    <xf numFmtId="44" fontId="3" fillId="6" borderId="1" xfId="0" applyNumberFormat="1" applyFont="1" applyFill="1" applyBorder="1" applyAlignment="1">
      <alignment horizontal="center" vertical="center" wrapText="1"/>
    </xf>
    <xf numFmtId="2" fontId="3" fillId="7" borderId="1" xfId="2" applyNumberFormat="1" applyFont="1" applyFill="1" applyBorder="1" applyAlignment="1">
      <alignment horizontal="center" vertical="center" wrapText="1"/>
    </xf>
    <xf numFmtId="44" fontId="3" fillId="7" borderId="1" xfId="2" applyFont="1" applyFill="1" applyBorder="1" applyAlignment="1">
      <alignment horizontal="center" vertical="center" wrapText="1"/>
    </xf>
    <xf numFmtId="10" fontId="3" fillId="7" borderId="1" xfId="3" applyNumberFormat="1" applyFont="1" applyFill="1" applyBorder="1" applyAlignment="1">
      <alignment horizontal="center" vertical="center" wrapText="1"/>
    </xf>
    <xf numFmtId="8" fontId="3" fillId="0" borderId="1" xfId="2" applyNumberFormat="1" applyFont="1" applyBorder="1" applyAlignment="1">
      <alignment horizontal="center" vertical="center" wrapText="1"/>
    </xf>
    <xf numFmtId="8" fontId="3" fillId="7" borderId="1" xfId="2" applyNumberFormat="1" applyFont="1" applyFill="1" applyBorder="1" applyAlignment="1">
      <alignment horizontal="center" vertical="center" wrapText="1"/>
    </xf>
    <xf numFmtId="8" fontId="2" fillId="4" borderId="1" xfId="2" applyNumberFormat="1" applyFont="1" applyFill="1" applyBorder="1" applyAlignment="1">
      <alignment horizontal="center" vertical="center" wrapText="1"/>
    </xf>
    <xf numFmtId="14" fontId="3" fillId="0" borderId="1" xfId="4" applyNumberFormat="1" applyFont="1" applyBorder="1" applyAlignment="1">
      <alignment horizontal="center" vertical="center" wrapText="1"/>
    </xf>
    <xf numFmtId="2" fontId="3" fillId="7" borderId="1" xfId="5" applyNumberFormat="1" applyFont="1" applyFill="1" applyBorder="1" applyAlignment="1">
      <alignment horizontal="center" vertical="center" wrapText="1"/>
    </xf>
    <xf numFmtId="8" fontId="3" fillId="7" borderId="1" xfId="5" applyNumberFormat="1" applyFont="1" applyFill="1" applyBorder="1" applyAlignment="1">
      <alignment horizontal="center" vertical="center" wrapText="1"/>
    </xf>
    <xf numFmtId="44" fontId="3" fillId="0" borderId="1" xfId="6" applyFont="1" applyBorder="1" applyAlignment="1">
      <alignment horizontal="center" vertical="center" wrapText="1"/>
    </xf>
    <xf numFmtId="2" fontId="3" fillId="7" borderId="1" xfId="6" applyNumberFormat="1" applyFont="1" applyFill="1" applyBorder="1" applyAlignment="1">
      <alignment horizontal="center" vertical="center" wrapText="1"/>
    </xf>
    <xf numFmtId="44" fontId="3" fillId="7" borderId="1" xfId="6" applyFont="1" applyFill="1" applyBorder="1" applyAlignment="1">
      <alignment horizontal="center" vertical="center" wrapText="1"/>
    </xf>
    <xf numFmtId="14" fontId="3" fillId="0" borderId="1" xfId="7" applyNumberFormat="1" applyFont="1" applyBorder="1" applyAlignment="1">
      <alignment horizontal="center" vertical="center" wrapText="1"/>
    </xf>
    <xf numFmtId="44" fontId="3" fillId="8" borderId="1" xfId="2" applyFont="1" applyFill="1" applyBorder="1" applyAlignment="1">
      <alignment horizontal="center" vertical="center" wrapText="1"/>
    </xf>
    <xf numFmtId="44" fontId="2" fillId="9" borderId="1" xfId="2" applyFont="1" applyFill="1" applyBorder="1" applyAlignment="1">
      <alignment horizontal="center" vertical="center" wrapText="1"/>
    </xf>
    <xf numFmtId="44" fontId="3" fillId="7" borderId="1" xfId="5" applyFont="1" applyFill="1" applyBorder="1" applyAlignment="1">
      <alignment horizontal="center" vertical="center" wrapText="1"/>
    </xf>
    <xf numFmtId="44" fontId="3" fillId="4" borderId="1" xfId="2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/>
    </xf>
    <xf numFmtId="14" fontId="3" fillId="7" borderId="1" xfId="0" applyNumberFormat="1" applyFont="1" applyFill="1" applyBorder="1" applyAlignment="1">
      <alignment horizontal="center"/>
    </xf>
    <xf numFmtId="14" fontId="3" fillId="7" borderId="1" xfId="2" applyNumberFormat="1" applyFont="1" applyFill="1" applyBorder="1" applyAlignment="1">
      <alignment horizontal="center"/>
    </xf>
    <xf numFmtId="2" fontId="3" fillId="7" borderId="1" xfId="1" applyNumberFormat="1" applyFont="1" applyFill="1" applyBorder="1" applyAlignment="1">
      <alignment horizontal="center"/>
    </xf>
    <xf numFmtId="44" fontId="3" fillId="7" borderId="1" xfId="2" applyFont="1" applyFill="1" applyBorder="1" applyAlignment="1">
      <alignment horizontal="center"/>
    </xf>
    <xf numFmtId="44" fontId="3" fillId="7" borderId="1" xfId="2" applyFont="1" applyFill="1" applyBorder="1" applyAlignment="1">
      <alignment horizontal="center" vertical="center"/>
    </xf>
    <xf numFmtId="44" fontId="2" fillId="7" borderId="1" xfId="2" applyFont="1" applyFill="1" applyBorder="1" applyAlignment="1">
      <alignment horizontal="center"/>
    </xf>
    <xf numFmtId="2" fontId="3" fillId="7" borderId="1" xfId="0" applyNumberFormat="1" applyFont="1" applyFill="1" applyBorder="1" applyAlignment="1">
      <alignment horizontal="center"/>
    </xf>
    <xf numFmtId="10" fontId="3" fillId="7" borderId="1" xfId="3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 vertical="center"/>
    </xf>
    <xf numFmtId="17" fontId="3" fillId="7" borderId="1" xfId="0" applyNumberFormat="1" applyFont="1" applyFill="1" applyBorder="1" applyAlignment="1">
      <alignment horizontal="center"/>
    </xf>
    <xf numFmtId="14" fontId="3" fillId="0" borderId="1" xfId="2" applyNumberFormat="1" applyFont="1" applyBorder="1" applyAlignment="1">
      <alignment horizontal="center"/>
    </xf>
    <xf numFmtId="2" fontId="3" fillId="0" borderId="1" xfId="1" applyNumberFormat="1" applyFont="1" applyBorder="1" applyAlignment="1">
      <alignment horizontal="center"/>
    </xf>
    <xf numFmtId="44" fontId="3" fillId="0" borderId="1" xfId="2" applyFont="1" applyBorder="1" applyAlignment="1">
      <alignment horizontal="center"/>
    </xf>
    <xf numFmtId="44" fontId="3" fillId="0" borderId="1" xfId="2" applyFont="1" applyBorder="1" applyAlignment="1">
      <alignment horizontal="center" vertical="center"/>
    </xf>
    <xf numFmtId="44" fontId="2" fillId="0" borderId="1" xfId="2" applyFont="1" applyBorder="1" applyAlignment="1">
      <alignment horizontal="center"/>
    </xf>
    <xf numFmtId="10" fontId="3" fillId="0" borderId="1" xfId="3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</cellXfs>
  <cellStyles count="10">
    <cellStyle name="Moeda" xfId="2" builtinId="4"/>
    <cellStyle name="Moeda 2" xfId="4" xr:uid="{AA9783C2-D5DA-40C5-A657-24D1C1869F71}"/>
    <cellStyle name="Moeda 2 4" xfId="5" xr:uid="{82E0C9C7-2803-4ADF-A71B-8BDDA0B2899C}"/>
    <cellStyle name="Moeda 2 4 4" xfId="6" xr:uid="{1DC33930-6631-4D78-B9D7-9E70ECA799BF}"/>
    <cellStyle name="Moeda 5 4" xfId="8" xr:uid="{AFAAD61A-2BBD-450E-8022-CA19AAC8D1A5}"/>
    <cellStyle name="Moeda 7" xfId="9" xr:uid="{926E220B-3BBB-4467-A432-0D4391907256}"/>
    <cellStyle name="Moeda 8" xfId="7" xr:uid="{D5861DBF-41C1-4487-A359-441CED57FBE7}"/>
    <cellStyle name="Normal" xfId="0" builtinId="0"/>
    <cellStyle name="Porcentagem" xfId="3" builtinId="5"/>
    <cellStyle name="Vírgula" xfId="1" builtinId="3"/>
  </cellStyles>
  <dxfs count="2">
    <dxf>
      <fill>
        <patternFill>
          <bgColor rgb="FFFF3B3B"/>
        </patternFill>
      </fill>
    </dxf>
    <dxf>
      <fill>
        <patternFill>
          <bgColor rgb="FFFF2F2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68DE4-F66B-41F1-929C-344ADE16F30E}">
  <sheetPr>
    <pageSetUpPr fitToPage="1"/>
  </sheetPr>
  <dimension ref="A1:AB60"/>
  <sheetViews>
    <sheetView tabSelected="1" view="pageBreakPreview" zoomScale="70" zoomScaleNormal="70" zoomScaleSheetLayoutView="70" workbookViewId="0">
      <selection activeCell="P58" sqref="P58"/>
    </sheetView>
  </sheetViews>
  <sheetFormatPr defaultRowHeight="44.25" customHeight="1" x14ac:dyDescent="0.2"/>
  <cols>
    <col min="1" max="1" width="7.5" style="4" bestFit="1" customWidth="1"/>
    <col min="2" max="2" width="11.875" style="4" hidden="1" customWidth="1"/>
    <col min="3" max="3" width="14.625" style="4" hidden="1" customWidth="1"/>
    <col min="4" max="4" width="15.25" style="4" hidden="1" customWidth="1"/>
    <col min="5" max="5" width="60.375" style="4" customWidth="1"/>
    <col min="6" max="6" width="60.375" style="4" hidden="1" customWidth="1"/>
    <col min="7" max="7" width="26.875" style="4" bestFit="1" customWidth="1"/>
    <col min="8" max="8" width="25.875" style="4" customWidth="1"/>
    <col min="9" max="9" width="18.25" style="4" customWidth="1"/>
    <col min="10" max="11" width="12.875" style="50" hidden="1" customWidth="1"/>
    <col min="12" max="12" width="9" style="51" hidden="1" customWidth="1"/>
    <col min="13" max="13" width="12.875" style="50" hidden="1" customWidth="1"/>
    <col min="14" max="14" width="21.375" style="52" hidden="1" customWidth="1"/>
    <col min="15" max="15" width="21.125" style="53" hidden="1" customWidth="1"/>
    <col min="16" max="16" width="17" style="52" bestFit="1" customWidth="1"/>
    <col min="17" max="17" width="19.625" style="54" bestFit="1" customWidth="1"/>
    <col min="18" max="18" width="21.375" style="52" hidden="1" customWidth="1"/>
    <col min="19" max="19" width="21.125" style="52" hidden="1" customWidth="1"/>
    <col min="20" max="20" width="23" style="52" hidden="1" customWidth="1"/>
    <col min="21" max="21" width="21" style="54" hidden="1" customWidth="1"/>
    <col min="22" max="22" width="16.875" style="4" hidden="1" customWidth="1"/>
    <col min="23" max="23" width="6.125" style="11" hidden="1" customWidth="1"/>
    <col min="24" max="24" width="16.875" style="4" hidden="1" customWidth="1"/>
    <col min="25" max="25" width="11" style="55" hidden="1" customWidth="1"/>
    <col min="26" max="26" width="69.375" style="9" hidden="1" customWidth="1"/>
    <col min="27" max="27" width="20.625" style="4" hidden="1" customWidth="1"/>
    <col min="28" max="28" width="12.375" style="4" hidden="1" customWidth="1"/>
    <col min="29" max="16384" width="9" style="4"/>
  </cols>
  <sheetData>
    <row r="1" spans="1:28" ht="44.25" customHeight="1" x14ac:dyDescent="0.2">
      <c r="A1" s="1" t="e">
        <f>_xlfn.CONCAT("TOTAL GERAL OBRAS ",#REF!,)</f>
        <v>#REF!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 t="s">
        <v>71</v>
      </c>
      <c r="Z1" s="3">
        <f ca="1">TODAY()</f>
        <v>45889</v>
      </c>
      <c r="AA1" s="4">
        <v>30</v>
      </c>
      <c r="AB1" s="5" t="s">
        <v>0</v>
      </c>
    </row>
    <row r="2" spans="1:28" ht="44.25" customHeight="1" x14ac:dyDescent="0.2">
      <c r="A2" s="6" t="s">
        <v>1</v>
      </c>
      <c r="B2" s="6"/>
      <c r="C2" s="6"/>
      <c r="D2" s="6"/>
      <c r="E2" s="56" t="s">
        <v>2</v>
      </c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7">
        <f ca="1">Z1</f>
        <v>45889</v>
      </c>
      <c r="W2" s="57"/>
      <c r="X2" s="57"/>
      <c r="Y2" s="57"/>
      <c r="Z2" s="9" t="s">
        <v>3</v>
      </c>
      <c r="AA2" s="4" t="s">
        <v>4</v>
      </c>
    </row>
    <row r="3" spans="1:28" ht="44.25" customHeight="1" x14ac:dyDescent="0.2">
      <c r="A3" s="6"/>
      <c r="B3" s="6"/>
      <c r="C3" s="6"/>
      <c r="D3" s="6"/>
      <c r="E3" s="7" t="s">
        <v>5</v>
      </c>
      <c r="F3" s="7" t="s">
        <v>5</v>
      </c>
      <c r="G3" s="7" t="s">
        <v>43</v>
      </c>
      <c r="H3" s="10" t="s">
        <v>44</v>
      </c>
      <c r="I3" s="10" t="s">
        <v>57</v>
      </c>
      <c r="J3" s="8" t="s">
        <v>6</v>
      </c>
      <c r="K3" s="8"/>
      <c r="L3" s="8"/>
      <c r="M3" s="8"/>
      <c r="N3" s="7"/>
      <c r="O3" s="7"/>
      <c r="P3" s="7"/>
      <c r="Q3" s="7"/>
      <c r="R3" s="7"/>
      <c r="S3" s="7"/>
      <c r="T3" s="7"/>
      <c r="U3" s="7"/>
      <c r="V3" s="7"/>
      <c r="X3" s="7"/>
      <c r="Y3" s="12" t="s">
        <v>7</v>
      </c>
    </row>
    <row r="4" spans="1:28" ht="44.25" customHeight="1" x14ac:dyDescent="0.2">
      <c r="A4" s="9">
        <v>1</v>
      </c>
      <c r="B4" s="9">
        <v>1</v>
      </c>
      <c r="C4" s="9">
        <v>1</v>
      </c>
      <c r="D4" s="9">
        <v>1</v>
      </c>
      <c r="E4" s="13" t="s">
        <v>45</v>
      </c>
      <c r="F4" s="13"/>
      <c r="G4" s="14">
        <v>45400</v>
      </c>
      <c r="H4" s="15">
        <v>45962</v>
      </c>
      <c r="I4" s="13">
        <v>2026</v>
      </c>
      <c r="J4" s="16"/>
      <c r="K4" s="16"/>
      <c r="L4" s="17"/>
      <c r="M4" s="16"/>
      <c r="N4" s="18"/>
      <c r="O4" s="18">
        <v>7861170.0300000003</v>
      </c>
      <c r="P4" s="18"/>
      <c r="Q4" s="19">
        <f>SUBTOTAL(9,N4,O4,P4)</f>
        <v>7861170.0300000003</v>
      </c>
      <c r="R4" s="18"/>
      <c r="S4" s="18"/>
      <c r="T4" s="18"/>
      <c r="U4" s="20">
        <f>SUBTOTAL(9,R4,S4,T4)</f>
        <v>0</v>
      </c>
      <c r="V4" s="21">
        <f>SUM(Q4,U4)</f>
        <v>7861170.0300000003</v>
      </c>
      <c r="W4" s="22"/>
      <c r="X4" s="23"/>
      <c r="Y4" s="24">
        <f>X4/V4</f>
        <v>0</v>
      </c>
    </row>
    <row r="5" spans="1:28" ht="44.25" customHeight="1" x14ac:dyDescent="0.2">
      <c r="A5" s="9">
        <v>2</v>
      </c>
      <c r="B5" s="9">
        <v>2</v>
      </c>
      <c r="C5" s="9">
        <v>2</v>
      </c>
      <c r="D5" s="9">
        <v>2</v>
      </c>
      <c r="E5" s="13" t="s">
        <v>46</v>
      </c>
      <c r="F5" s="13"/>
      <c r="G5" s="14">
        <v>45400</v>
      </c>
      <c r="H5" s="15">
        <v>45962</v>
      </c>
      <c r="I5" s="13">
        <v>2026</v>
      </c>
      <c r="J5" s="16"/>
      <c r="K5" s="16"/>
      <c r="L5" s="17"/>
      <c r="M5" s="16"/>
      <c r="N5" s="18"/>
      <c r="O5" s="18">
        <v>5428507.1500000004</v>
      </c>
      <c r="P5" s="18"/>
      <c r="Q5" s="19">
        <f>SUBTOTAL(9,N5,O5,P5)</f>
        <v>5428507.1500000004</v>
      </c>
      <c r="R5" s="18"/>
      <c r="S5" s="18"/>
      <c r="T5" s="18"/>
      <c r="U5" s="20">
        <f>SUBTOTAL(9,R5,S5,T5)</f>
        <v>0</v>
      </c>
      <c r="V5" s="21">
        <f>SUM(Q5,U5)</f>
        <v>5428507.1500000004</v>
      </c>
      <c r="W5" s="22"/>
      <c r="X5" s="23"/>
      <c r="Y5" s="24">
        <f>X5/V5</f>
        <v>0</v>
      </c>
    </row>
    <row r="6" spans="1:28" ht="44.25" customHeight="1" x14ac:dyDescent="0.2">
      <c r="A6" s="9">
        <v>5</v>
      </c>
      <c r="B6" s="9">
        <v>5</v>
      </c>
      <c r="C6" s="9">
        <v>5</v>
      </c>
      <c r="D6" s="9">
        <v>5</v>
      </c>
      <c r="E6" s="13" t="s">
        <v>47</v>
      </c>
      <c r="F6" s="13"/>
      <c r="G6" s="14">
        <v>45133</v>
      </c>
      <c r="H6" s="15">
        <v>45962</v>
      </c>
      <c r="I6" s="13">
        <v>2026</v>
      </c>
      <c r="J6" s="16"/>
      <c r="K6" s="16"/>
      <c r="L6" s="17"/>
      <c r="M6" s="16"/>
      <c r="N6" s="18"/>
      <c r="O6" s="18">
        <v>1532042.93</v>
      </c>
      <c r="P6" s="25"/>
      <c r="Q6" s="19">
        <f>SUBTOTAL(9,N6,O6,P6)</f>
        <v>1532042.93</v>
      </c>
      <c r="R6" s="25">
        <v>99029.11</v>
      </c>
      <c r="S6" s="18"/>
      <c r="T6" s="18"/>
      <c r="U6" s="20">
        <f>SUBTOTAL(9,R6,S6,T6)</f>
        <v>99029.11</v>
      </c>
      <c r="V6" s="21">
        <f>SUM(Q6,U6)</f>
        <v>1631072.04</v>
      </c>
      <c r="W6" s="22">
        <v>6</v>
      </c>
      <c r="X6" s="26">
        <v>217845.33</v>
      </c>
      <c r="Y6" s="24">
        <f>X6/V6</f>
        <v>0.13355960046988483</v>
      </c>
    </row>
    <row r="7" spans="1:28" ht="44.25" customHeight="1" x14ac:dyDescent="0.2">
      <c r="A7" s="9">
        <v>6</v>
      </c>
      <c r="B7" s="9"/>
      <c r="C7" s="9"/>
      <c r="D7" s="9"/>
      <c r="E7" s="13" t="s">
        <v>58</v>
      </c>
      <c r="F7" s="13"/>
      <c r="G7" s="14">
        <v>44875</v>
      </c>
      <c r="H7" s="15">
        <v>45992</v>
      </c>
      <c r="I7" s="13">
        <v>2025</v>
      </c>
      <c r="J7" s="16"/>
      <c r="K7" s="16"/>
      <c r="L7" s="17"/>
      <c r="M7" s="16"/>
      <c r="N7" s="23"/>
      <c r="O7" s="23"/>
      <c r="P7" s="26"/>
      <c r="Q7" s="27">
        <v>2007019.16</v>
      </c>
      <c r="R7" s="25"/>
      <c r="S7" s="18"/>
      <c r="T7" s="18"/>
      <c r="U7" s="20"/>
      <c r="V7" s="21"/>
      <c r="W7" s="22"/>
      <c r="X7" s="26"/>
      <c r="Y7" s="24"/>
    </row>
    <row r="8" spans="1:28" ht="44.25" customHeight="1" x14ac:dyDescent="0.2">
      <c r="A8" s="9">
        <v>7</v>
      </c>
      <c r="B8" s="9">
        <v>6</v>
      </c>
      <c r="C8" s="9">
        <v>6</v>
      </c>
      <c r="D8" s="9">
        <v>6</v>
      </c>
      <c r="E8" s="13" t="s">
        <v>48</v>
      </c>
      <c r="F8" s="13"/>
      <c r="G8" s="14">
        <v>45798</v>
      </c>
      <c r="H8" s="15">
        <v>45962</v>
      </c>
      <c r="I8" s="13">
        <v>2026</v>
      </c>
      <c r="J8" s="16"/>
      <c r="K8" s="16"/>
      <c r="L8" s="17"/>
      <c r="M8" s="16"/>
      <c r="N8" s="23"/>
      <c r="O8" s="26">
        <v>2691921.97</v>
      </c>
      <c r="P8" s="23"/>
      <c r="Q8" s="19">
        <v>2785711.01</v>
      </c>
      <c r="R8" s="18"/>
      <c r="S8" s="18"/>
      <c r="T8" s="18"/>
      <c r="U8" s="20">
        <f t="shared" ref="U8:U17" si="0">SUBTOTAL(9,R8,S8,T8)</f>
        <v>0</v>
      </c>
      <c r="V8" s="21">
        <f t="shared" ref="V8:V17" si="1">SUM(Q8,U8)</f>
        <v>2785711.01</v>
      </c>
      <c r="W8" s="22">
        <v>3</v>
      </c>
      <c r="X8" s="26">
        <v>347602.91</v>
      </c>
      <c r="Y8" s="24">
        <f t="shared" ref="Y8:Y14" si="2">X8/V8</f>
        <v>0.12478067852415173</v>
      </c>
    </row>
    <row r="9" spans="1:28" ht="44.25" customHeight="1" x14ac:dyDescent="0.2">
      <c r="A9" s="9">
        <v>8</v>
      </c>
      <c r="B9" s="9">
        <v>7</v>
      </c>
      <c r="C9" s="9">
        <v>7</v>
      </c>
      <c r="D9" s="9">
        <v>7</v>
      </c>
      <c r="E9" s="13" t="s">
        <v>49</v>
      </c>
      <c r="F9" s="13"/>
      <c r="G9" s="14">
        <v>45393</v>
      </c>
      <c r="H9" s="15">
        <v>45992</v>
      </c>
      <c r="I9" s="13">
        <v>2025</v>
      </c>
      <c r="J9" s="16"/>
      <c r="K9" s="16"/>
      <c r="L9" s="17"/>
      <c r="M9" s="16"/>
      <c r="N9" s="23"/>
      <c r="O9" s="26">
        <v>637353.87</v>
      </c>
      <c r="P9" s="23"/>
      <c r="Q9" s="19">
        <f>SUBTOTAL(9,N9,O9,P9)</f>
        <v>637353.87</v>
      </c>
      <c r="R9" s="18"/>
      <c r="S9" s="18"/>
      <c r="T9" s="18"/>
      <c r="U9" s="20">
        <f t="shared" si="0"/>
        <v>0</v>
      </c>
      <c r="V9" s="21">
        <f t="shared" si="1"/>
        <v>637353.87</v>
      </c>
      <c r="W9" s="22">
        <v>2</v>
      </c>
      <c r="X9" s="26">
        <v>2352793.87</v>
      </c>
      <c r="Y9" s="24">
        <f t="shared" si="2"/>
        <v>3.6915032303796949</v>
      </c>
    </row>
    <row r="10" spans="1:28" ht="44.25" customHeight="1" x14ac:dyDescent="0.2">
      <c r="A10" s="9">
        <v>9</v>
      </c>
      <c r="B10" s="9">
        <v>8</v>
      </c>
      <c r="C10" s="9">
        <v>8</v>
      </c>
      <c r="D10" s="9">
        <v>8</v>
      </c>
      <c r="E10" s="13" t="s">
        <v>50</v>
      </c>
      <c r="F10" s="13"/>
      <c r="G10" s="14">
        <v>44910</v>
      </c>
      <c r="H10" s="14">
        <v>45841</v>
      </c>
      <c r="I10" s="13">
        <v>2025</v>
      </c>
      <c r="J10" s="28"/>
      <c r="K10" s="28"/>
      <c r="L10" s="17"/>
      <c r="M10" s="16"/>
      <c r="N10" s="26"/>
      <c r="O10" s="23">
        <v>453393.63</v>
      </c>
      <c r="P10" s="23"/>
      <c r="Q10" s="19">
        <f>SUBTOTAL(9,N10,O10,P10)</f>
        <v>453393.63</v>
      </c>
      <c r="R10" s="18">
        <v>49819.900000000009</v>
      </c>
      <c r="S10" s="18"/>
      <c r="T10" s="18"/>
      <c r="U10" s="20">
        <f t="shared" si="0"/>
        <v>49819.900000000009</v>
      </c>
      <c r="V10" s="21">
        <f t="shared" si="1"/>
        <v>503213.53</v>
      </c>
      <c r="W10" s="29">
        <v>1</v>
      </c>
      <c r="X10" s="30">
        <v>36335.99</v>
      </c>
      <c r="Y10" s="24">
        <f t="shared" si="2"/>
        <v>7.2207895522999943E-2</v>
      </c>
    </row>
    <row r="11" spans="1:28" ht="44.25" customHeight="1" x14ac:dyDescent="0.2">
      <c r="A11" s="9">
        <v>10</v>
      </c>
      <c r="B11" s="9">
        <v>9</v>
      </c>
      <c r="C11" s="9">
        <v>9</v>
      </c>
      <c r="D11" s="9">
        <v>9</v>
      </c>
      <c r="E11" s="13" t="s">
        <v>51</v>
      </c>
      <c r="F11" s="13"/>
      <c r="G11" s="14">
        <v>44910</v>
      </c>
      <c r="H11" s="14">
        <v>45790</v>
      </c>
      <c r="I11" s="13">
        <v>2025</v>
      </c>
      <c r="J11" s="16"/>
      <c r="K11" s="16"/>
      <c r="L11" s="17"/>
      <c r="M11" s="16"/>
      <c r="N11" s="23"/>
      <c r="O11" s="26">
        <v>394333.84</v>
      </c>
      <c r="P11" s="23"/>
      <c r="Q11" s="19">
        <f>SUBTOTAL(9,N11,O11,P11)</f>
        <v>394333.84</v>
      </c>
      <c r="R11" s="18"/>
      <c r="S11" s="18"/>
      <c r="T11" s="18"/>
      <c r="U11" s="20">
        <f t="shared" si="0"/>
        <v>0</v>
      </c>
      <c r="V11" s="21">
        <f t="shared" si="1"/>
        <v>394333.84</v>
      </c>
      <c r="W11" s="22">
        <v>2</v>
      </c>
      <c r="X11" s="26">
        <v>458400.88</v>
      </c>
      <c r="Y11" s="24">
        <f t="shared" si="2"/>
        <v>1.1624690389239736</v>
      </c>
    </row>
    <row r="12" spans="1:28" s="9" customFormat="1" ht="44.25" customHeight="1" x14ac:dyDescent="0.2">
      <c r="A12" s="9">
        <v>12</v>
      </c>
      <c r="B12" s="9">
        <v>11</v>
      </c>
      <c r="C12" s="9">
        <v>11</v>
      </c>
      <c r="D12" s="9">
        <v>11</v>
      </c>
      <c r="E12" s="13" t="s">
        <v>52</v>
      </c>
      <c r="F12" s="13"/>
      <c r="G12" s="14">
        <v>44631</v>
      </c>
      <c r="H12" s="14">
        <v>45790</v>
      </c>
      <c r="I12" s="13">
        <v>2025</v>
      </c>
      <c r="J12" s="16"/>
      <c r="K12" s="16"/>
      <c r="L12" s="17"/>
      <c r="M12" s="16"/>
      <c r="N12" s="23"/>
      <c r="O12" s="26">
        <v>381427.1</v>
      </c>
      <c r="P12" s="23"/>
      <c r="Q12" s="27">
        <v>477049.43</v>
      </c>
      <c r="R12" s="18"/>
      <c r="S12" s="18"/>
      <c r="T12" s="18"/>
      <c r="U12" s="20">
        <f t="shared" si="0"/>
        <v>0</v>
      </c>
      <c r="V12" s="21">
        <f t="shared" si="1"/>
        <v>477049.43</v>
      </c>
      <c r="W12" s="22">
        <v>1</v>
      </c>
      <c r="X12" s="26">
        <v>51394.68</v>
      </c>
      <c r="Y12" s="24">
        <f t="shared" si="2"/>
        <v>0.10773449619256437</v>
      </c>
      <c r="AA12" s="4"/>
      <c r="AB12" s="4"/>
    </row>
    <row r="13" spans="1:28" s="9" customFormat="1" ht="44.25" customHeight="1" x14ac:dyDescent="0.2">
      <c r="A13" s="9">
        <v>13</v>
      </c>
      <c r="B13" s="9">
        <v>12</v>
      </c>
      <c r="C13" s="9">
        <v>12</v>
      </c>
      <c r="D13" s="9">
        <v>12</v>
      </c>
      <c r="E13" s="13" t="s">
        <v>53</v>
      </c>
      <c r="F13" s="13"/>
      <c r="G13" s="14">
        <v>44980</v>
      </c>
      <c r="H13" s="15">
        <v>45931</v>
      </c>
      <c r="I13" s="13">
        <v>2025</v>
      </c>
      <c r="J13" s="28"/>
      <c r="K13" s="28"/>
      <c r="L13" s="17"/>
      <c r="M13" s="16"/>
      <c r="N13" s="25"/>
      <c r="O13" s="18">
        <v>525250</v>
      </c>
      <c r="P13" s="18"/>
      <c r="Q13" s="19">
        <f>SUBTOTAL(9,N13,O13,P13)</f>
        <v>525250</v>
      </c>
      <c r="R13" s="18"/>
      <c r="S13" s="18"/>
      <c r="T13" s="18"/>
      <c r="U13" s="20">
        <f t="shared" si="0"/>
        <v>0</v>
      </c>
      <c r="V13" s="21">
        <f t="shared" si="1"/>
        <v>525250</v>
      </c>
      <c r="W13" s="29"/>
      <c r="X13" s="30"/>
      <c r="Y13" s="24">
        <f t="shared" si="2"/>
        <v>0</v>
      </c>
      <c r="AA13" s="4"/>
      <c r="AB13" s="4"/>
    </row>
    <row r="14" spans="1:28" s="9" customFormat="1" ht="44.25" customHeight="1" x14ac:dyDescent="0.2">
      <c r="A14" s="9">
        <v>14</v>
      </c>
      <c r="B14" s="9">
        <v>13</v>
      </c>
      <c r="C14" s="9">
        <v>13</v>
      </c>
      <c r="D14" s="9">
        <v>13</v>
      </c>
      <c r="E14" s="13" t="s">
        <v>54</v>
      </c>
      <c r="F14" s="13"/>
      <c r="G14" s="14">
        <v>44931</v>
      </c>
      <c r="H14" s="15">
        <v>45992</v>
      </c>
      <c r="I14" s="13">
        <v>2025</v>
      </c>
      <c r="J14" s="16"/>
      <c r="K14" s="16"/>
      <c r="L14" s="17"/>
      <c r="M14" s="16"/>
      <c r="N14" s="23"/>
      <c r="O14" s="23"/>
      <c r="P14" s="23"/>
      <c r="Q14" s="19">
        <v>1333414.43</v>
      </c>
      <c r="R14" s="31"/>
      <c r="S14" s="31"/>
      <c r="T14" s="31"/>
      <c r="U14" s="20">
        <f t="shared" si="0"/>
        <v>0</v>
      </c>
      <c r="V14" s="21">
        <f t="shared" si="1"/>
        <v>1333414.43</v>
      </c>
      <c r="W14" s="32"/>
      <c r="X14" s="33"/>
      <c r="Y14" s="24">
        <f t="shared" si="2"/>
        <v>0</v>
      </c>
      <c r="AA14" s="4"/>
      <c r="AB14" s="4"/>
    </row>
    <row r="15" spans="1:28" s="9" customFormat="1" ht="44.25" customHeight="1" x14ac:dyDescent="0.2">
      <c r="A15" s="9">
        <v>15</v>
      </c>
      <c r="B15" s="9">
        <v>14</v>
      </c>
      <c r="C15" s="9">
        <v>14</v>
      </c>
      <c r="D15" s="9">
        <v>14</v>
      </c>
      <c r="E15" s="13" t="s">
        <v>9</v>
      </c>
      <c r="F15" s="13" t="s">
        <v>10</v>
      </c>
      <c r="G15" s="14">
        <v>44669</v>
      </c>
      <c r="H15" s="14">
        <v>45630</v>
      </c>
      <c r="I15" s="13">
        <v>2025</v>
      </c>
      <c r="J15" s="16"/>
      <c r="K15" s="16">
        <v>45751</v>
      </c>
      <c r="L15" s="17">
        <v>2</v>
      </c>
      <c r="M15" s="16">
        <v>46057</v>
      </c>
      <c r="N15" s="18"/>
      <c r="O15" s="18">
        <v>929297.25</v>
      </c>
      <c r="P15" s="18"/>
      <c r="Q15" s="19">
        <f>SUBTOTAL(9,N15,O15,P15)</f>
        <v>929297.25</v>
      </c>
      <c r="R15" s="31">
        <v>137676.82999999999</v>
      </c>
      <c r="S15" s="31"/>
      <c r="T15" s="31"/>
      <c r="U15" s="20">
        <f t="shared" si="0"/>
        <v>137676.82999999999</v>
      </c>
      <c r="V15" s="21">
        <f t="shared" si="1"/>
        <v>1066974.08</v>
      </c>
      <c r="W15" s="32">
        <v>22</v>
      </c>
      <c r="X15" s="33">
        <v>1870545.15</v>
      </c>
      <c r="Y15" s="24">
        <v>0.8425134150751753</v>
      </c>
      <c r="AA15" s="4"/>
      <c r="AB15" s="4"/>
    </row>
    <row r="16" spans="1:28" s="9" customFormat="1" ht="44.25" customHeight="1" x14ac:dyDescent="0.2">
      <c r="A16" s="9">
        <v>21</v>
      </c>
      <c r="B16" s="9">
        <v>20</v>
      </c>
      <c r="C16" s="9">
        <v>20</v>
      </c>
      <c r="D16" s="9">
        <v>20</v>
      </c>
      <c r="E16" s="13" t="s">
        <v>55</v>
      </c>
      <c r="F16" s="13"/>
      <c r="G16" s="14">
        <v>45133</v>
      </c>
      <c r="H16" s="15">
        <v>45962</v>
      </c>
      <c r="I16" s="13">
        <v>2026</v>
      </c>
      <c r="J16" s="16"/>
      <c r="K16" s="16"/>
      <c r="L16" s="17"/>
      <c r="M16" s="16"/>
      <c r="N16" s="18"/>
      <c r="O16" s="18">
        <v>1184372.99</v>
      </c>
      <c r="P16" s="18"/>
      <c r="Q16" s="19">
        <f>SUBTOTAL(9,N16,O16,P16)</f>
        <v>1184372.99</v>
      </c>
      <c r="R16" s="31"/>
      <c r="S16" s="31"/>
      <c r="T16" s="31"/>
      <c r="U16" s="20">
        <f t="shared" si="0"/>
        <v>0</v>
      </c>
      <c r="V16" s="21">
        <f t="shared" si="1"/>
        <v>1184372.99</v>
      </c>
      <c r="W16" s="32">
        <v>4</v>
      </c>
      <c r="X16" s="33">
        <v>1592502.15</v>
      </c>
      <c r="Y16" s="24">
        <v>0.78467554527941574</v>
      </c>
      <c r="AA16" s="4"/>
      <c r="AB16" s="4"/>
    </row>
    <row r="17" spans="1:28" s="9" customFormat="1" ht="44.25" customHeight="1" x14ac:dyDescent="0.2">
      <c r="A17" s="9">
        <v>23</v>
      </c>
      <c r="B17" s="9">
        <v>22</v>
      </c>
      <c r="C17" s="9">
        <v>22</v>
      </c>
      <c r="D17" s="9">
        <v>22</v>
      </c>
      <c r="E17" s="13" t="s">
        <v>56</v>
      </c>
      <c r="F17" s="13"/>
      <c r="G17" s="14">
        <v>45870</v>
      </c>
      <c r="H17" s="15">
        <v>45992</v>
      </c>
      <c r="I17" s="13">
        <v>2026</v>
      </c>
      <c r="J17" s="16"/>
      <c r="K17" s="16"/>
      <c r="L17" s="17"/>
      <c r="M17" s="34"/>
      <c r="N17" s="35"/>
      <c r="O17" s="35"/>
      <c r="P17" s="23"/>
      <c r="Q17" s="36">
        <v>1700000</v>
      </c>
      <c r="R17" s="31"/>
      <c r="S17" s="31"/>
      <c r="T17" s="31"/>
      <c r="U17" s="20">
        <f t="shared" si="0"/>
        <v>0</v>
      </c>
      <c r="V17" s="21">
        <f t="shared" si="1"/>
        <v>1700000</v>
      </c>
      <c r="W17" s="32">
        <v>2</v>
      </c>
      <c r="X17" s="33">
        <v>168453.95</v>
      </c>
      <c r="Y17" s="24">
        <v>0.37090342425336659</v>
      </c>
      <c r="AA17" s="4"/>
      <c r="AB17" s="4"/>
    </row>
    <row r="18" spans="1:28" ht="44.25" customHeight="1" x14ac:dyDescent="0.2">
      <c r="A18" s="9">
        <v>54</v>
      </c>
      <c r="B18" s="9">
        <v>41</v>
      </c>
      <c r="C18" s="9">
        <v>41</v>
      </c>
      <c r="D18" s="9">
        <v>41</v>
      </c>
      <c r="E18" s="13" t="s">
        <v>59</v>
      </c>
      <c r="F18" s="13"/>
      <c r="G18" s="14">
        <v>44498</v>
      </c>
      <c r="H18" s="14">
        <v>44966</v>
      </c>
      <c r="I18" s="13">
        <v>2025</v>
      </c>
      <c r="J18" s="16"/>
      <c r="K18" s="16"/>
      <c r="L18" s="17"/>
      <c r="M18" s="16"/>
      <c r="N18" s="18"/>
      <c r="O18" s="18"/>
      <c r="P18" s="18">
        <v>1053870.6299999999</v>
      </c>
      <c r="Q18" s="19">
        <f t="shared" ref="Q18:Q23" si="3">SUBTOTAL(9,N18,O18,P18)</f>
        <v>1053870.6299999999</v>
      </c>
      <c r="R18" s="18"/>
      <c r="S18" s="18"/>
      <c r="T18" s="18"/>
      <c r="U18" s="20">
        <f t="shared" ref="U18:U23" si="4">SUBTOTAL(9,R18,S18,T18)</f>
        <v>0</v>
      </c>
      <c r="V18" s="21">
        <f t="shared" ref="V18:V23" si="5">SUM(Q18,U18)</f>
        <v>1053870.6299999999</v>
      </c>
      <c r="W18" s="22">
        <v>4</v>
      </c>
      <c r="X18" s="23">
        <v>327229.94</v>
      </c>
      <c r="Y18" s="24">
        <f t="shared" ref="Y18:Y23" si="6">X18/V18</f>
        <v>0.31050295044278825</v>
      </c>
      <c r="Z18" s="9" t="s">
        <v>69</v>
      </c>
    </row>
    <row r="19" spans="1:28" ht="44.25" customHeight="1" x14ac:dyDescent="0.2">
      <c r="A19" s="9">
        <v>55</v>
      </c>
      <c r="B19" s="9">
        <v>42</v>
      </c>
      <c r="C19" s="9">
        <v>42</v>
      </c>
      <c r="D19" s="9">
        <v>42</v>
      </c>
      <c r="E19" s="13" t="s">
        <v>60</v>
      </c>
      <c r="F19" s="13"/>
      <c r="G19" s="14">
        <v>45146</v>
      </c>
      <c r="H19" s="14">
        <v>45392</v>
      </c>
      <c r="I19" s="13">
        <v>2025</v>
      </c>
      <c r="J19" s="16"/>
      <c r="K19" s="16"/>
      <c r="L19" s="17"/>
      <c r="M19" s="16"/>
      <c r="N19" s="18">
        <v>355434.53</v>
      </c>
      <c r="O19" s="18"/>
      <c r="P19" s="18"/>
      <c r="Q19" s="19">
        <f t="shared" si="3"/>
        <v>355434.53</v>
      </c>
      <c r="R19" s="18"/>
      <c r="S19" s="18"/>
      <c r="T19" s="18"/>
      <c r="U19" s="20">
        <f t="shared" si="4"/>
        <v>0</v>
      </c>
      <c r="V19" s="21">
        <f t="shared" si="5"/>
        <v>355434.53</v>
      </c>
      <c r="W19" s="29">
        <v>3</v>
      </c>
      <c r="X19" s="37">
        <v>201859.64</v>
      </c>
      <c r="Y19" s="24">
        <f t="shared" si="6"/>
        <v>0.56792354980254733</v>
      </c>
      <c r="Z19" s="9" t="s">
        <v>69</v>
      </c>
    </row>
    <row r="20" spans="1:28" ht="44.25" customHeight="1" x14ac:dyDescent="0.2">
      <c r="A20" s="9">
        <v>56</v>
      </c>
      <c r="B20" s="9">
        <v>43</v>
      </c>
      <c r="C20" s="9">
        <v>43</v>
      </c>
      <c r="D20" s="9">
        <v>43</v>
      </c>
      <c r="E20" s="13" t="s">
        <v>61</v>
      </c>
      <c r="F20" s="13"/>
      <c r="G20" s="14">
        <v>44816</v>
      </c>
      <c r="H20" s="14">
        <v>44922</v>
      </c>
      <c r="I20" s="13">
        <v>2025</v>
      </c>
      <c r="J20" s="16"/>
      <c r="K20" s="16"/>
      <c r="L20" s="17"/>
      <c r="M20" s="16"/>
      <c r="N20" s="18">
        <v>627124.17000000004</v>
      </c>
      <c r="O20" s="18"/>
      <c r="P20" s="18"/>
      <c r="Q20" s="19">
        <f t="shared" si="3"/>
        <v>627124.17000000004</v>
      </c>
      <c r="R20" s="18"/>
      <c r="S20" s="18"/>
      <c r="T20" s="18"/>
      <c r="U20" s="20">
        <f t="shared" si="4"/>
        <v>0</v>
      </c>
      <c r="V20" s="21">
        <f t="shared" si="5"/>
        <v>627124.17000000004</v>
      </c>
      <c r="W20" s="29">
        <v>2</v>
      </c>
      <c r="X20" s="37">
        <v>325849.06</v>
      </c>
      <c r="Y20" s="24">
        <f t="shared" si="6"/>
        <v>0.5195925712765942</v>
      </c>
      <c r="Z20" s="9" t="s">
        <v>69</v>
      </c>
    </row>
    <row r="21" spans="1:28" ht="44.25" customHeight="1" x14ac:dyDescent="0.2">
      <c r="A21" s="9">
        <v>57</v>
      </c>
      <c r="B21" s="9">
        <v>47</v>
      </c>
      <c r="C21" s="9">
        <v>47</v>
      </c>
      <c r="D21" s="9">
        <v>47</v>
      </c>
      <c r="E21" s="13" t="s">
        <v>62</v>
      </c>
      <c r="F21" s="13"/>
      <c r="G21" s="14">
        <v>44669</v>
      </c>
      <c r="H21" s="14">
        <v>45372</v>
      </c>
      <c r="I21" s="13">
        <v>2025</v>
      </c>
      <c r="J21" s="16"/>
      <c r="K21" s="16"/>
      <c r="L21" s="17"/>
      <c r="M21" s="16"/>
      <c r="N21" s="18"/>
      <c r="O21" s="18"/>
      <c r="P21" s="25">
        <v>256994.39</v>
      </c>
      <c r="Q21" s="19">
        <f t="shared" si="3"/>
        <v>256994.39</v>
      </c>
      <c r="R21" s="18"/>
      <c r="S21" s="18"/>
      <c r="T21" s="18"/>
      <c r="U21" s="20">
        <f t="shared" si="4"/>
        <v>0</v>
      </c>
      <c r="V21" s="21">
        <f t="shared" si="5"/>
        <v>256994.39</v>
      </c>
      <c r="W21" s="29">
        <v>3</v>
      </c>
      <c r="X21" s="37">
        <v>537125.5</v>
      </c>
      <c r="Y21" s="24">
        <f t="shared" si="6"/>
        <v>2.0900281130650362</v>
      </c>
      <c r="Z21" s="9" t="s">
        <v>69</v>
      </c>
    </row>
    <row r="22" spans="1:28" ht="44.25" customHeight="1" x14ac:dyDescent="0.2">
      <c r="A22" s="9">
        <v>58</v>
      </c>
      <c r="B22" s="9">
        <v>48</v>
      </c>
      <c r="C22" s="9">
        <v>48</v>
      </c>
      <c r="D22" s="9">
        <v>48</v>
      </c>
      <c r="E22" s="13" t="s">
        <v>63</v>
      </c>
      <c r="F22" s="13"/>
      <c r="G22" s="14">
        <v>44930</v>
      </c>
      <c r="H22" s="14">
        <v>45652</v>
      </c>
      <c r="I22" s="13">
        <v>2025</v>
      </c>
      <c r="J22" s="16"/>
      <c r="K22" s="16"/>
      <c r="L22" s="17"/>
      <c r="M22" s="16"/>
      <c r="N22" s="25">
        <v>158799.72</v>
      </c>
      <c r="O22" s="18"/>
      <c r="P22" s="18"/>
      <c r="Q22" s="19">
        <f t="shared" si="3"/>
        <v>158799.72</v>
      </c>
      <c r="R22" s="18"/>
      <c r="S22" s="18"/>
      <c r="T22" s="18"/>
      <c r="U22" s="20">
        <f t="shared" si="4"/>
        <v>0</v>
      </c>
      <c r="V22" s="21">
        <f t="shared" si="5"/>
        <v>158799.72</v>
      </c>
      <c r="W22" s="29">
        <v>3</v>
      </c>
      <c r="X22" s="37">
        <v>409403.47</v>
      </c>
      <c r="Y22" s="24">
        <f t="shared" si="6"/>
        <v>2.578112039492261</v>
      </c>
      <c r="Z22" s="9" t="s">
        <v>69</v>
      </c>
    </row>
    <row r="23" spans="1:28" ht="44.25" customHeight="1" x14ac:dyDescent="0.2">
      <c r="A23" s="9">
        <v>59</v>
      </c>
      <c r="B23" s="9">
        <v>49</v>
      </c>
      <c r="C23" s="9">
        <v>49</v>
      </c>
      <c r="D23" s="9">
        <v>49</v>
      </c>
      <c r="E23" s="13" t="s">
        <v>64</v>
      </c>
      <c r="F23" s="13"/>
      <c r="G23" s="14">
        <v>44351</v>
      </c>
      <c r="H23" s="14">
        <v>45237</v>
      </c>
      <c r="I23" s="13">
        <v>2025</v>
      </c>
      <c r="J23" s="16"/>
      <c r="K23" s="16"/>
      <c r="L23" s="17"/>
      <c r="M23" s="16"/>
      <c r="N23" s="18"/>
      <c r="O23" s="18">
        <v>719411.19999999995</v>
      </c>
      <c r="P23" s="18"/>
      <c r="Q23" s="19">
        <f t="shared" si="3"/>
        <v>719411.19999999995</v>
      </c>
      <c r="R23" s="18"/>
      <c r="S23" s="18"/>
      <c r="T23" s="18"/>
      <c r="U23" s="20">
        <f t="shared" si="4"/>
        <v>0</v>
      </c>
      <c r="V23" s="21">
        <f t="shared" si="5"/>
        <v>719411.19999999995</v>
      </c>
      <c r="W23" s="29">
        <v>0</v>
      </c>
      <c r="X23" s="37">
        <v>0</v>
      </c>
      <c r="Y23" s="24">
        <f t="shared" si="6"/>
        <v>0</v>
      </c>
      <c r="Z23" s="9" t="s">
        <v>69</v>
      </c>
    </row>
    <row r="24" spans="1:28" ht="44.25" customHeight="1" x14ac:dyDescent="0.2">
      <c r="A24" s="9">
        <v>60</v>
      </c>
      <c r="B24" s="9"/>
      <c r="C24" s="9"/>
      <c r="D24" s="9"/>
      <c r="E24" s="13" t="s">
        <v>65</v>
      </c>
      <c r="F24" s="13"/>
      <c r="G24" s="14">
        <v>44351</v>
      </c>
      <c r="H24" s="14">
        <v>45252</v>
      </c>
      <c r="I24" s="13">
        <v>2025</v>
      </c>
      <c r="J24" s="16"/>
      <c r="K24" s="16"/>
      <c r="L24" s="17"/>
      <c r="M24" s="16"/>
      <c r="N24" s="18"/>
      <c r="O24" s="18">
        <v>663667.98</v>
      </c>
      <c r="P24" s="18"/>
      <c r="Q24" s="38">
        <v>663667.98</v>
      </c>
      <c r="R24" s="18"/>
      <c r="S24" s="18"/>
      <c r="T24" s="18"/>
      <c r="U24" s="20"/>
      <c r="V24" s="21"/>
      <c r="W24" s="29"/>
      <c r="X24" s="37"/>
      <c r="Y24" s="24"/>
      <c r="Z24" s="9" t="s">
        <v>69</v>
      </c>
    </row>
    <row r="25" spans="1:28" ht="44.25" customHeight="1" x14ac:dyDescent="0.2">
      <c r="A25" s="9">
        <v>61</v>
      </c>
      <c r="B25" s="9">
        <v>47</v>
      </c>
      <c r="C25" s="9">
        <v>47</v>
      </c>
      <c r="D25" s="9">
        <v>47</v>
      </c>
      <c r="E25" s="13" t="s">
        <v>66</v>
      </c>
      <c r="F25" s="13"/>
      <c r="G25" s="14">
        <v>45393</v>
      </c>
      <c r="H25" s="14">
        <v>45582</v>
      </c>
      <c r="I25" s="13">
        <v>2025</v>
      </c>
      <c r="J25" s="16"/>
      <c r="K25" s="16"/>
      <c r="L25" s="17"/>
      <c r="M25" s="16"/>
      <c r="N25" s="18"/>
      <c r="O25" s="18">
        <v>405065.41</v>
      </c>
      <c r="P25" s="18"/>
      <c r="Q25" s="19">
        <f>SUBTOTAL(9,N25,O25,P25)</f>
        <v>405065.41</v>
      </c>
      <c r="R25" s="18">
        <v>412319.35</v>
      </c>
      <c r="S25" s="18">
        <v>57671.29</v>
      </c>
      <c r="T25" s="18"/>
      <c r="U25" s="20">
        <f>SUBTOTAL(9,R25,S25,T25)</f>
        <v>469990.63999999996</v>
      </c>
      <c r="V25" s="21">
        <f>SUM(Q25,U25)</f>
        <v>875056.04999999993</v>
      </c>
      <c r="W25" s="22">
        <v>33</v>
      </c>
      <c r="X25" s="23">
        <v>4674302.1500000004</v>
      </c>
      <c r="Y25" s="24">
        <f>X25/V25</f>
        <v>5.3417174248438153</v>
      </c>
      <c r="Z25" s="9" t="s">
        <v>69</v>
      </c>
    </row>
    <row r="26" spans="1:28" ht="44.25" customHeight="1" x14ac:dyDescent="0.2">
      <c r="A26" s="9">
        <v>62</v>
      </c>
      <c r="B26" s="9">
        <v>48</v>
      </c>
      <c r="C26" s="9">
        <v>48</v>
      </c>
      <c r="D26" s="9">
        <v>48</v>
      </c>
      <c r="E26" s="13" t="s">
        <v>67</v>
      </c>
      <c r="F26" s="13"/>
      <c r="G26" s="14">
        <v>45636</v>
      </c>
      <c r="H26" s="14">
        <v>45679</v>
      </c>
      <c r="I26" s="13">
        <v>2025</v>
      </c>
      <c r="J26" s="16"/>
      <c r="K26" s="16"/>
      <c r="L26" s="17"/>
      <c r="M26" s="16"/>
      <c r="N26" s="18"/>
      <c r="O26" s="18">
        <v>46680</v>
      </c>
      <c r="P26" s="18"/>
      <c r="Q26" s="19">
        <f>SUBTOTAL(9,N26,O26,P26)</f>
        <v>46680</v>
      </c>
      <c r="R26" s="18"/>
      <c r="S26" s="18"/>
      <c r="T26" s="18"/>
      <c r="U26" s="20">
        <f>SUBTOTAL(9,R26,S26,T26)</f>
        <v>0</v>
      </c>
      <c r="V26" s="21">
        <f>SUM(Q26,U26)</f>
        <v>46680</v>
      </c>
      <c r="W26" s="22">
        <v>3</v>
      </c>
      <c r="X26" s="23">
        <v>537125.5</v>
      </c>
      <c r="Y26" s="24">
        <f>X26/V26</f>
        <v>11.506544558697515</v>
      </c>
      <c r="Z26" s="9" t="s">
        <v>69</v>
      </c>
    </row>
    <row r="27" spans="1:28" ht="44.25" customHeight="1" x14ac:dyDescent="0.2">
      <c r="A27" s="9">
        <v>63</v>
      </c>
      <c r="B27" s="9">
        <v>49</v>
      </c>
      <c r="C27" s="9">
        <v>49</v>
      </c>
      <c r="D27" s="9">
        <v>49</v>
      </c>
      <c r="E27" s="13" t="s">
        <v>68</v>
      </c>
      <c r="F27" s="13"/>
      <c r="G27" s="14">
        <v>44358</v>
      </c>
      <c r="H27" s="14">
        <v>45253</v>
      </c>
      <c r="I27" s="13">
        <v>2025</v>
      </c>
      <c r="J27" s="16"/>
      <c r="K27" s="16"/>
      <c r="L27" s="17"/>
      <c r="M27" s="16"/>
      <c r="N27" s="18"/>
      <c r="O27" s="25">
        <v>697598.55</v>
      </c>
      <c r="P27" s="18"/>
      <c r="Q27" s="19">
        <f>SUBTOTAL(9,N27,O27,P27)</f>
        <v>697598.55</v>
      </c>
      <c r="R27" s="18"/>
      <c r="S27" s="18"/>
      <c r="T27" s="18"/>
      <c r="U27" s="20">
        <f>SUBTOTAL(9,R27,S27,T27)</f>
        <v>0</v>
      </c>
      <c r="V27" s="21">
        <f>SUM(Q27,U27)</f>
        <v>697598.55</v>
      </c>
      <c r="W27" s="29">
        <v>3</v>
      </c>
      <c r="X27" s="37">
        <v>201859.64</v>
      </c>
      <c r="Y27" s="24">
        <f>X27/V27</f>
        <v>0.28936361751325312</v>
      </c>
      <c r="Z27" s="9" t="s">
        <v>69</v>
      </c>
    </row>
    <row r="28" spans="1:28" s="39" customFormat="1" ht="44.25" customHeight="1" x14ac:dyDescent="0.2">
      <c r="E28" s="13" t="s">
        <v>8</v>
      </c>
      <c r="G28" s="40">
        <v>45336</v>
      </c>
      <c r="H28" s="40">
        <v>45630</v>
      </c>
      <c r="I28" s="40">
        <v>45736</v>
      </c>
      <c r="J28" s="41"/>
      <c r="K28" s="41"/>
      <c r="L28" s="42"/>
      <c r="M28" s="41"/>
      <c r="N28" s="43"/>
      <c r="O28" s="44"/>
      <c r="P28" s="43"/>
      <c r="Q28" s="19">
        <v>906975.76209999993</v>
      </c>
      <c r="R28" s="43"/>
      <c r="S28" s="43"/>
      <c r="T28" s="43"/>
      <c r="U28" s="45"/>
      <c r="W28" s="46"/>
      <c r="Y28" s="47"/>
      <c r="Z28" s="48"/>
    </row>
    <row r="29" spans="1:28" s="39" customFormat="1" ht="44.25" customHeight="1" x14ac:dyDescent="0.2">
      <c r="E29" s="13" t="s">
        <v>11</v>
      </c>
      <c r="G29" s="40">
        <v>45621</v>
      </c>
      <c r="H29" s="40">
        <v>45748</v>
      </c>
      <c r="I29" s="39">
        <v>2025</v>
      </c>
      <c r="J29" s="41"/>
      <c r="K29" s="41"/>
      <c r="L29" s="42"/>
      <c r="M29" s="41"/>
      <c r="N29" s="43"/>
      <c r="O29" s="44"/>
      <c r="P29" s="43"/>
      <c r="Q29" s="19">
        <v>660641.68999999994</v>
      </c>
      <c r="R29" s="43"/>
      <c r="S29" s="43"/>
      <c r="T29" s="43"/>
      <c r="U29" s="45"/>
      <c r="W29" s="46"/>
      <c r="Y29" s="47"/>
      <c r="Z29" s="48"/>
    </row>
    <row r="30" spans="1:28" s="39" customFormat="1" ht="44.25" customHeight="1" x14ac:dyDescent="0.2">
      <c r="E30" s="13" t="s">
        <v>12</v>
      </c>
      <c r="G30" s="40">
        <v>45428</v>
      </c>
      <c r="H30" s="40">
        <v>45666</v>
      </c>
      <c r="I30" s="40">
        <v>45666</v>
      </c>
      <c r="J30" s="41"/>
      <c r="K30" s="41"/>
      <c r="L30" s="42"/>
      <c r="M30" s="41"/>
      <c r="N30" s="43"/>
      <c r="O30" s="44"/>
      <c r="P30" s="43"/>
      <c r="Q30" s="19">
        <v>1235500</v>
      </c>
      <c r="R30" s="43"/>
      <c r="S30" s="43"/>
      <c r="T30" s="43"/>
      <c r="U30" s="45"/>
      <c r="W30" s="46"/>
      <c r="Y30" s="47"/>
      <c r="Z30" s="48"/>
    </row>
    <row r="31" spans="1:28" s="39" customFormat="1" ht="44.25" customHeight="1" x14ac:dyDescent="0.2">
      <c r="E31" s="13" t="s">
        <v>13</v>
      </c>
      <c r="G31" s="40">
        <v>45149</v>
      </c>
      <c r="H31" s="40">
        <v>45392</v>
      </c>
      <c r="I31" s="40">
        <v>45408</v>
      </c>
      <c r="J31" s="41"/>
      <c r="K31" s="41"/>
      <c r="L31" s="42"/>
      <c r="M31" s="41"/>
      <c r="N31" s="43"/>
      <c r="O31" s="44"/>
      <c r="P31" s="43"/>
      <c r="Q31" s="19">
        <v>502996.66</v>
      </c>
      <c r="R31" s="43"/>
      <c r="S31" s="43"/>
      <c r="T31" s="43"/>
      <c r="U31" s="45"/>
      <c r="W31" s="46"/>
      <c r="Y31" s="47"/>
      <c r="Z31" s="48"/>
    </row>
    <row r="32" spans="1:28" s="39" customFormat="1" ht="44.25" customHeight="1" x14ac:dyDescent="0.2">
      <c r="E32" s="13" t="s">
        <v>14</v>
      </c>
      <c r="G32" s="40">
        <v>45239</v>
      </c>
      <c r="H32" s="40">
        <v>45414</v>
      </c>
      <c r="I32" s="40">
        <v>45478</v>
      </c>
      <c r="J32" s="41"/>
      <c r="K32" s="41"/>
      <c r="L32" s="42"/>
      <c r="M32" s="41"/>
      <c r="N32" s="43"/>
      <c r="O32" s="44"/>
      <c r="P32" s="43"/>
      <c r="Q32" s="19">
        <v>2548179.64</v>
      </c>
      <c r="R32" s="43"/>
      <c r="S32" s="43"/>
      <c r="T32" s="43"/>
      <c r="U32" s="45"/>
      <c r="W32" s="46"/>
      <c r="Y32" s="47"/>
      <c r="Z32" s="48"/>
    </row>
    <row r="33" spans="5:26" s="39" customFormat="1" ht="44.25" customHeight="1" x14ac:dyDescent="0.2">
      <c r="E33" s="13" t="s">
        <v>15</v>
      </c>
      <c r="G33" s="40">
        <v>45281</v>
      </c>
      <c r="H33" s="40">
        <v>45337</v>
      </c>
      <c r="I33" s="40">
        <v>45359</v>
      </c>
      <c r="J33" s="41"/>
      <c r="K33" s="41"/>
      <c r="L33" s="42"/>
      <c r="M33" s="41"/>
      <c r="N33" s="43"/>
      <c r="O33" s="44"/>
      <c r="P33" s="43"/>
      <c r="Q33" s="19">
        <v>243600.86</v>
      </c>
      <c r="R33" s="43"/>
      <c r="S33" s="43"/>
      <c r="T33" s="43"/>
      <c r="U33" s="45"/>
      <c r="W33" s="46"/>
      <c r="Y33" s="47"/>
      <c r="Z33" s="48"/>
    </row>
    <row r="34" spans="5:26" s="39" customFormat="1" ht="44.25" customHeight="1" x14ac:dyDescent="0.2">
      <c r="E34" s="13" t="s">
        <v>16</v>
      </c>
      <c r="G34" s="40">
        <v>45336</v>
      </c>
      <c r="H34" s="40">
        <v>45643</v>
      </c>
      <c r="I34" s="40">
        <v>45644</v>
      </c>
      <c r="J34" s="41"/>
      <c r="K34" s="41"/>
      <c r="L34" s="42"/>
      <c r="M34" s="41"/>
      <c r="N34" s="43"/>
      <c r="O34" s="44"/>
      <c r="P34" s="43"/>
      <c r="Q34" s="19">
        <v>4018539.02</v>
      </c>
      <c r="R34" s="43"/>
      <c r="S34" s="43"/>
      <c r="T34" s="43"/>
      <c r="U34" s="45"/>
      <c r="W34" s="46"/>
      <c r="Y34" s="47"/>
      <c r="Z34" s="48"/>
    </row>
    <row r="35" spans="5:26" s="39" customFormat="1" ht="44.25" customHeight="1" x14ac:dyDescent="0.2">
      <c r="E35" s="13" t="s">
        <v>17</v>
      </c>
      <c r="G35" s="40">
        <v>45348</v>
      </c>
      <c r="H35" s="40">
        <v>45615</v>
      </c>
      <c r="I35" s="40">
        <v>45615</v>
      </c>
      <c r="J35" s="41"/>
      <c r="K35" s="41"/>
      <c r="L35" s="42"/>
      <c r="M35" s="41"/>
      <c r="N35" s="43"/>
      <c r="O35" s="44"/>
      <c r="P35" s="43"/>
      <c r="Q35" s="19">
        <v>192582.13</v>
      </c>
      <c r="R35" s="43"/>
      <c r="S35" s="43"/>
      <c r="T35" s="43"/>
      <c r="U35" s="45"/>
      <c r="W35" s="46"/>
      <c r="Y35" s="47"/>
      <c r="Z35" s="48"/>
    </row>
    <row r="36" spans="5:26" s="39" customFormat="1" ht="44.25" customHeight="1" x14ac:dyDescent="0.2">
      <c r="E36" s="13" t="s">
        <v>18</v>
      </c>
      <c r="G36" s="40">
        <v>45782</v>
      </c>
      <c r="H36" s="40">
        <v>45787</v>
      </c>
      <c r="I36" s="40">
        <v>45787</v>
      </c>
      <c r="J36" s="41"/>
      <c r="K36" s="41"/>
      <c r="L36" s="42"/>
      <c r="M36" s="41"/>
      <c r="N36" s="43"/>
      <c r="O36" s="44"/>
      <c r="P36" s="43"/>
      <c r="Q36" s="19">
        <v>160390</v>
      </c>
      <c r="R36" s="43"/>
      <c r="S36" s="43"/>
      <c r="T36" s="43"/>
      <c r="U36" s="45"/>
      <c r="W36" s="46"/>
      <c r="Y36" s="47"/>
      <c r="Z36" s="48"/>
    </row>
    <row r="37" spans="5:26" s="39" customFormat="1" ht="44.25" customHeight="1" x14ac:dyDescent="0.2">
      <c r="E37" s="13" t="s">
        <v>19</v>
      </c>
      <c r="G37" s="40">
        <v>45729</v>
      </c>
      <c r="H37" s="40">
        <v>45819</v>
      </c>
      <c r="I37" s="40">
        <v>45819</v>
      </c>
      <c r="J37" s="41"/>
      <c r="K37" s="41"/>
      <c r="L37" s="42"/>
      <c r="M37" s="41"/>
      <c r="N37" s="43"/>
      <c r="O37" s="44"/>
      <c r="P37" s="43"/>
      <c r="Q37" s="19">
        <v>75162.960000000006</v>
      </c>
      <c r="R37" s="43"/>
      <c r="S37" s="43"/>
      <c r="T37" s="43"/>
      <c r="U37" s="45"/>
      <c r="W37" s="46"/>
      <c r="Y37" s="47"/>
      <c r="Z37" s="48"/>
    </row>
    <row r="38" spans="5:26" s="39" customFormat="1" ht="44.25" customHeight="1" x14ac:dyDescent="0.2">
      <c r="E38" s="13" t="s">
        <v>20</v>
      </c>
      <c r="G38" s="40">
        <v>45554</v>
      </c>
      <c r="H38" s="39" t="s">
        <v>70</v>
      </c>
      <c r="I38" s="40">
        <v>45793</v>
      </c>
      <c r="J38" s="41"/>
      <c r="K38" s="41"/>
      <c r="L38" s="42"/>
      <c r="M38" s="41"/>
      <c r="N38" s="43"/>
      <c r="O38" s="44"/>
      <c r="P38" s="43"/>
      <c r="Q38" s="19">
        <v>288150</v>
      </c>
      <c r="R38" s="43"/>
      <c r="S38" s="43"/>
      <c r="T38" s="43"/>
      <c r="U38" s="45"/>
      <c r="W38" s="46"/>
      <c r="Y38" s="47"/>
      <c r="Z38" s="48"/>
    </row>
    <row r="39" spans="5:26" s="39" customFormat="1" ht="44.25" customHeight="1" x14ac:dyDescent="0.2">
      <c r="E39" s="13" t="s">
        <v>21</v>
      </c>
      <c r="G39" s="40">
        <v>45553</v>
      </c>
      <c r="H39" s="40">
        <v>45793</v>
      </c>
      <c r="I39" s="40">
        <v>45793</v>
      </c>
      <c r="J39" s="41"/>
      <c r="K39" s="41"/>
      <c r="L39" s="42"/>
      <c r="M39" s="41"/>
      <c r="N39" s="43"/>
      <c r="O39" s="44"/>
      <c r="P39" s="43"/>
      <c r="Q39" s="19">
        <v>4018539.02</v>
      </c>
      <c r="R39" s="43"/>
      <c r="S39" s="43"/>
      <c r="T39" s="43"/>
      <c r="U39" s="45"/>
      <c r="W39" s="46"/>
      <c r="Y39" s="47"/>
      <c r="Z39" s="48"/>
    </row>
    <row r="40" spans="5:26" s="39" customFormat="1" ht="44.25" customHeight="1" x14ac:dyDescent="0.2">
      <c r="E40" s="13" t="s">
        <v>22</v>
      </c>
      <c r="G40" s="40">
        <v>44389</v>
      </c>
      <c r="H40" s="40">
        <v>44553</v>
      </c>
      <c r="I40" s="40">
        <v>44922</v>
      </c>
      <c r="J40" s="41"/>
      <c r="K40" s="41"/>
      <c r="L40" s="42"/>
      <c r="M40" s="41"/>
      <c r="N40" s="43"/>
      <c r="O40" s="44"/>
      <c r="P40" s="43"/>
      <c r="Q40" s="19">
        <v>2082519.45</v>
      </c>
      <c r="R40" s="43"/>
      <c r="S40" s="43"/>
      <c r="T40" s="43"/>
      <c r="U40" s="45"/>
      <c r="W40" s="46"/>
      <c r="Y40" s="47"/>
      <c r="Z40" s="48"/>
    </row>
    <row r="41" spans="5:26" s="39" customFormat="1" ht="44.25" customHeight="1" x14ac:dyDescent="0.2">
      <c r="E41" s="13" t="s">
        <v>23</v>
      </c>
      <c r="G41" s="49">
        <v>44562</v>
      </c>
      <c r="H41" s="40">
        <v>44958</v>
      </c>
      <c r="I41" s="40">
        <v>44958</v>
      </c>
      <c r="J41" s="41"/>
      <c r="K41" s="41"/>
      <c r="L41" s="42"/>
      <c r="M41" s="41"/>
      <c r="N41" s="43"/>
      <c r="O41" s="44"/>
      <c r="P41" s="43"/>
      <c r="Q41" s="19">
        <v>2331528.0099999998</v>
      </c>
      <c r="R41" s="43"/>
      <c r="S41" s="43"/>
      <c r="T41" s="43"/>
      <c r="U41" s="45"/>
      <c r="W41" s="46"/>
      <c r="Y41" s="47"/>
      <c r="Z41" s="48"/>
    </row>
    <row r="42" spans="5:26" s="39" customFormat="1" ht="44.25" customHeight="1" x14ac:dyDescent="0.2">
      <c r="E42" s="13" t="s">
        <v>24</v>
      </c>
      <c r="G42" s="40">
        <v>45013</v>
      </c>
      <c r="H42" s="40">
        <v>45194</v>
      </c>
      <c r="I42" s="40">
        <v>45194</v>
      </c>
      <c r="J42" s="41"/>
      <c r="K42" s="41"/>
      <c r="L42" s="42"/>
      <c r="M42" s="41"/>
      <c r="N42" s="43"/>
      <c r="O42" s="44"/>
      <c r="P42" s="43"/>
      <c r="Q42" s="19">
        <v>1769234.63</v>
      </c>
      <c r="R42" s="43"/>
      <c r="S42" s="43"/>
      <c r="T42" s="43"/>
      <c r="U42" s="45"/>
      <c r="W42" s="46"/>
      <c r="Y42" s="47"/>
      <c r="Z42" s="48"/>
    </row>
    <row r="43" spans="5:26" s="39" customFormat="1" ht="44.25" customHeight="1" x14ac:dyDescent="0.2">
      <c r="E43" s="13" t="s">
        <v>25</v>
      </c>
      <c r="G43" s="40">
        <v>44746</v>
      </c>
      <c r="H43" s="40">
        <v>45260</v>
      </c>
      <c r="I43" s="40">
        <v>45268</v>
      </c>
      <c r="J43" s="41"/>
      <c r="K43" s="41"/>
      <c r="L43" s="42"/>
      <c r="M43" s="41"/>
      <c r="N43" s="43"/>
      <c r="O43" s="44"/>
      <c r="P43" s="43"/>
      <c r="Q43" s="19">
        <v>2922969.68</v>
      </c>
      <c r="R43" s="43"/>
      <c r="S43" s="43"/>
      <c r="T43" s="43"/>
      <c r="U43" s="45"/>
      <c r="W43" s="46"/>
      <c r="Y43" s="47"/>
      <c r="Z43" s="48"/>
    </row>
    <row r="44" spans="5:26" s="39" customFormat="1" ht="44.25" customHeight="1" x14ac:dyDescent="0.2">
      <c r="E44" s="13" t="s">
        <v>26</v>
      </c>
      <c r="G44" s="40">
        <v>45209</v>
      </c>
      <c r="H44" s="40">
        <v>45398</v>
      </c>
      <c r="I44" s="40">
        <v>45408</v>
      </c>
      <c r="J44" s="41"/>
      <c r="K44" s="41"/>
      <c r="L44" s="42"/>
      <c r="M44" s="41"/>
      <c r="N44" s="43"/>
      <c r="O44" s="44"/>
      <c r="P44" s="43"/>
      <c r="Q44" s="19">
        <v>1416793.28</v>
      </c>
      <c r="R44" s="43"/>
      <c r="S44" s="43"/>
      <c r="T44" s="43"/>
      <c r="U44" s="45"/>
      <c r="W44" s="46"/>
      <c r="Y44" s="47"/>
      <c r="Z44" s="48"/>
    </row>
    <row r="45" spans="5:26" s="39" customFormat="1" ht="44.25" customHeight="1" x14ac:dyDescent="0.2">
      <c r="E45" s="13" t="s">
        <v>27</v>
      </c>
      <c r="G45" s="40">
        <v>45208</v>
      </c>
      <c r="H45" s="40">
        <v>45398</v>
      </c>
      <c r="I45" s="40">
        <v>45408</v>
      </c>
      <c r="J45" s="41"/>
      <c r="K45" s="41"/>
      <c r="L45" s="42"/>
      <c r="M45" s="41"/>
      <c r="N45" s="43"/>
      <c r="O45" s="44"/>
      <c r="P45" s="43"/>
      <c r="Q45" s="19">
        <v>1619342.44</v>
      </c>
      <c r="R45" s="43"/>
      <c r="S45" s="43"/>
      <c r="T45" s="43"/>
      <c r="U45" s="45"/>
      <c r="W45" s="46"/>
      <c r="Y45" s="47"/>
      <c r="Z45" s="48"/>
    </row>
    <row r="46" spans="5:26" s="39" customFormat="1" ht="44.25" customHeight="1" x14ac:dyDescent="0.2">
      <c r="E46" s="13" t="s">
        <v>28</v>
      </c>
      <c r="G46" s="40">
        <v>45219</v>
      </c>
      <c r="H46" s="40">
        <v>45433</v>
      </c>
      <c r="I46" s="40">
        <v>45434</v>
      </c>
      <c r="J46" s="41"/>
      <c r="K46" s="41"/>
      <c r="L46" s="42"/>
      <c r="M46" s="41"/>
      <c r="N46" s="43"/>
      <c r="O46" s="44"/>
      <c r="P46" s="43"/>
      <c r="Q46" s="19">
        <v>2029503.99</v>
      </c>
      <c r="R46" s="43"/>
      <c r="S46" s="43"/>
      <c r="T46" s="43"/>
      <c r="U46" s="45"/>
      <c r="W46" s="46"/>
      <c r="Y46" s="47"/>
      <c r="Z46" s="48"/>
    </row>
    <row r="47" spans="5:26" s="39" customFormat="1" ht="44.25" customHeight="1" x14ac:dyDescent="0.2">
      <c r="E47" s="13" t="s">
        <v>29</v>
      </c>
      <c r="G47" s="40">
        <v>45639</v>
      </c>
      <c r="H47" s="40">
        <v>45694</v>
      </c>
      <c r="I47" s="40">
        <v>45694</v>
      </c>
      <c r="J47" s="41"/>
      <c r="K47" s="41"/>
      <c r="L47" s="42"/>
      <c r="M47" s="41"/>
      <c r="N47" s="43"/>
      <c r="O47" s="44"/>
      <c r="P47" s="43"/>
      <c r="Q47" s="19">
        <v>598000</v>
      </c>
      <c r="R47" s="43"/>
      <c r="S47" s="43"/>
      <c r="T47" s="43"/>
      <c r="U47" s="45"/>
      <c r="W47" s="46"/>
      <c r="Y47" s="47"/>
      <c r="Z47" s="48"/>
    </row>
    <row r="48" spans="5:26" s="39" customFormat="1" ht="44.25" customHeight="1" x14ac:dyDescent="0.2">
      <c r="E48" s="13" t="s">
        <v>30</v>
      </c>
      <c r="G48" s="40">
        <v>45449</v>
      </c>
      <c r="H48" s="40">
        <v>45679</v>
      </c>
      <c r="I48" s="40">
        <v>45679</v>
      </c>
      <c r="J48" s="41"/>
      <c r="K48" s="41"/>
      <c r="L48" s="42"/>
      <c r="M48" s="41"/>
      <c r="N48" s="43"/>
      <c r="O48" s="44"/>
      <c r="P48" s="43"/>
      <c r="Q48" s="19">
        <v>454172</v>
      </c>
      <c r="R48" s="43"/>
      <c r="S48" s="43"/>
      <c r="T48" s="43"/>
      <c r="U48" s="45"/>
      <c r="W48" s="46"/>
      <c r="Y48" s="47"/>
      <c r="Z48" s="48"/>
    </row>
    <row r="49" spans="5:26" s="39" customFormat="1" ht="44.25" customHeight="1" x14ac:dyDescent="0.2">
      <c r="E49" s="13" t="s">
        <v>31</v>
      </c>
      <c r="G49" s="40">
        <v>45639</v>
      </c>
      <c r="H49" s="40">
        <v>45705</v>
      </c>
      <c r="I49" s="40">
        <v>45814</v>
      </c>
      <c r="J49" s="41"/>
      <c r="K49" s="41"/>
      <c r="L49" s="42"/>
      <c r="M49" s="41"/>
      <c r="N49" s="43"/>
      <c r="O49" s="44"/>
      <c r="P49" s="43"/>
      <c r="Q49" s="19">
        <v>594999.98</v>
      </c>
      <c r="R49" s="43"/>
      <c r="S49" s="43"/>
      <c r="T49" s="43"/>
      <c r="U49" s="45"/>
      <c r="W49" s="46"/>
      <c r="Y49" s="47"/>
      <c r="Z49" s="48"/>
    </row>
    <row r="50" spans="5:26" s="39" customFormat="1" ht="44.25" customHeight="1" x14ac:dyDescent="0.2">
      <c r="E50" s="13" t="s">
        <v>32</v>
      </c>
      <c r="G50" s="40">
        <v>45205</v>
      </c>
      <c r="H50" s="40">
        <v>45239</v>
      </c>
      <c r="I50" s="40">
        <v>45239</v>
      </c>
      <c r="J50" s="41"/>
      <c r="K50" s="41"/>
      <c r="L50" s="42"/>
      <c r="M50" s="41"/>
      <c r="N50" s="43"/>
      <c r="O50" s="44"/>
      <c r="P50" s="43"/>
      <c r="Q50" s="19">
        <v>462595.57</v>
      </c>
      <c r="R50" s="43"/>
      <c r="S50" s="43"/>
      <c r="T50" s="43"/>
      <c r="U50" s="45"/>
      <c r="W50" s="46"/>
      <c r="Y50" s="47"/>
      <c r="Z50" s="48"/>
    </row>
    <row r="51" spans="5:26" s="39" customFormat="1" ht="44.25" customHeight="1" x14ac:dyDescent="0.2">
      <c r="E51" s="13" t="s">
        <v>33</v>
      </c>
      <c r="G51" s="40">
        <v>45274</v>
      </c>
      <c r="H51" s="40">
        <v>45307</v>
      </c>
      <c r="I51" s="40">
        <v>45307</v>
      </c>
      <c r="J51" s="41"/>
      <c r="K51" s="41"/>
      <c r="L51" s="42"/>
      <c r="M51" s="41"/>
      <c r="N51" s="43"/>
      <c r="O51" s="44"/>
      <c r="P51" s="43"/>
      <c r="Q51" s="19">
        <v>614925.15</v>
      </c>
      <c r="R51" s="43"/>
      <c r="S51" s="43"/>
      <c r="T51" s="43"/>
      <c r="U51" s="45"/>
      <c r="W51" s="46"/>
      <c r="Y51" s="47"/>
      <c r="Z51" s="48"/>
    </row>
    <row r="52" spans="5:26" s="39" customFormat="1" ht="44.25" customHeight="1" x14ac:dyDescent="0.2">
      <c r="E52" s="13" t="s">
        <v>34</v>
      </c>
      <c r="G52" s="40">
        <v>45166</v>
      </c>
      <c r="H52" s="40">
        <v>45343</v>
      </c>
      <c r="I52" s="40">
        <v>45343</v>
      </c>
      <c r="J52" s="41"/>
      <c r="K52" s="41"/>
      <c r="L52" s="42"/>
      <c r="M52" s="41"/>
      <c r="N52" s="43"/>
      <c r="O52" s="44"/>
      <c r="P52" s="43"/>
      <c r="Q52" s="19">
        <v>8246265.2599999998</v>
      </c>
      <c r="R52" s="43"/>
      <c r="S52" s="43"/>
      <c r="T52" s="43"/>
      <c r="U52" s="45"/>
      <c r="W52" s="46"/>
      <c r="Y52" s="47"/>
      <c r="Z52" s="48"/>
    </row>
    <row r="53" spans="5:26" s="39" customFormat="1" ht="44.25" customHeight="1" x14ac:dyDescent="0.2">
      <c r="E53" s="13" t="s">
        <v>35</v>
      </c>
      <c r="G53" s="40">
        <v>45273</v>
      </c>
      <c r="H53" s="40">
        <v>45307</v>
      </c>
      <c r="I53" s="40">
        <v>45307</v>
      </c>
      <c r="J53" s="41"/>
      <c r="K53" s="41"/>
      <c r="L53" s="42"/>
      <c r="M53" s="41"/>
      <c r="N53" s="43"/>
      <c r="O53" s="44"/>
      <c r="P53" s="43"/>
      <c r="Q53" s="19">
        <v>468570.27</v>
      </c>
      <c r="R53" s="43"/>
      <c r="S53" s="43"/>
      <c r="T53" s="43"/>
      <c r="U53" s="45"/>
      <c r="W53" s="46"/>
      <c r="Y53" s="47"/>
      <c r="Z53" s="48"/>
    </row>
    <row r="54" spans="5:26" s="39" customFormat="1" ht="44.25" customHeight="1" x14ac:dyDescent="0.2">
      <c r="E54" s="13" t="s">
        <v>36</v>
      </c>
      <c r="G54" s="40">
        <v>45274</v>
      </c>
      <c r="H54" s="40">
        <v>45337</v>
      </c>
      <c r="I54" s="40">
        <v>45337</v>
      </c>
      <c r="J54" s="41"/>
      <c r="K54" s="41"/>
      <c r="L54" s="42"/>
      <c r="M54" s="41"/>
      <c r="N54" s="43"/>
      <c r="O54" s="44"/>
      <c r="P54" s="43"/>
      <c r="Q54" s="19">
        <v>284732.03999999998</v>
      </c>
      <c r="R54" s="43"/>
      <c r="S54" s="43"/>
      <c r="T54" s="43"/>
      <c r="U54" s="45"/>
      <c r="W54" s="46"/>
      <c r="Y54" s="47"/>
      <c r="Z54" s="48"/>
    </row>
    <row r="55" spans="5:26" s="39" customFormat="1" ht="44.25" customHeight="1" x14ac:dyDescent="0.2">
      <c r="E55" s="13" t="s">
        <v>37</v>
      </c>
      <c r="G55" s="40">
        <v>45301</v>
      </c>
      <c r="H55" s="40">
        <v>45667</v>
      </c>
      <c r="I55" s="40">
        <v>45667</v>
      </c>
      <c r="J55" s="41"/>
      <c r="K55" s="41"/>
      <c r="L55" s="42"/>
      <c r="M55" s="41"/>
      <c r="N55" s="43"/>
      <c r="O55" s="44"/>
      <c r="P55" s="43"/>
      <c r="Q55" s="19">
        <v>567684.07999999996</v>
      </c>
      <c r="R55" s="43"/>
      <c r="S55" s="43"/>
      <c r="T55" s="43"/>
      <c r="U55" s="45"/>
      <c r="W55" s="46"/>
      <c r="Y55" s="47"/>
      <c r="Z55" s="48"/>
    </row>
    <row r="56" spans="5:26" s="39" customFormat="1" ht="44.25" customHeight="1" x14ac:dyDescent="0.2">
      <c r="E56" s="13" t="s">
        <v>38</v>
      </c>
      <c r="G56" s="40">
        <v>45236</v>
      </c>
      <c r="H56" s="40">
        <v>45484</v>
      </c>
      <c r="I56" s="40">
        <v>45650</v>
      </c>
      <c r="J56" s="41"/>
      <c r="K56" s="41"/>
      <c r="L56" s="42"/>
      <c r="M56" s="41"/>
      <c r="N56" s="43"/>
      <c r="O56" s="44"/>
      <c r="P56" s="43"/>
      <c r="Q56" s="19">
        <v>622101.38</v>
      </c>
      <c r="R56" s="43"/>
      <c r="S56" s="43"/>
      <c r="T56" s="43"/>
      <c r="U56" s="45"/>
      <c r="W56" s="46"/>
      <c r="Y56" s="47"/>
      <c r="Z56" s="48"/>
    </row>
    <row r="57" spans="5:26" ht="44.25" customHeight="1" x14ac:dyDescent="0.2">
      <c r="E57" s="13" t="s">
        <v>39</v>
      </c>
      <c r="G57" s="5">
        <v>45523</v>
      </c>
      <c r="H57" s="5">
        <v>45667</v>
      </c>
      <c r="I57" s="5">
        <v>45305</v>
      </c>
      <c r="Q57" s="19">
        <v>1137982.3</v>
      </c>
    </row>
    <row r="58" spans="5:26" ht="44.25" customHeight="1" x14ac:dyDescent="0.2">
      <c r="E58" s="13" t="s">
        <v>40</v>
      </c>
      <c r="G58" s="5">
        <v>45308</v>
      </c>
      <c r="H58" s="5">
        <v>45642</v>
      </c>
      <c r="I58" s="4">
        <v>2025</v>
      </c>
      <c r="Q58" s="19">
        <v>1679923.8</v>
      </c>
    </row>
    <row r="59" spans="5:26" ht="44.25" customHeight="1" x14ac:dyDescent="0.2">
      <c r="E59" s="13" t="s">
        <v>41</v>
      </c>
      <c r="G59" s="49">
        <v>40087</v>
      </c>
      <c r="H59" s="5">
        <v>40350</v>
      </c>
      <c r="I59" s="5">
        <v>40350</v>
      </c>
      <c r="Q59" s="19">
        <v>4380500</v>
      </c>
    </row>
    <row r="60" spans="5:26" ht="44.25" customHeight="1" x14ac:dyDescent="0.2">
      <c r="E60" s="13" t="s">
        <v>42</v>
      </c>
      <c r="G60" s="5">
        <v>45733</v>
      </c>
      <c r="H60" s="5">
        <v>45761</v>
      </c>
      <c r="I60" s="5">
        <v>45761</v>
      </c>
      <c r="Q60" s="19">
        <v>1384800.51</v>
      </c>
    </row>
  </sheetData>
  <mergeCells count="2">
    <mergeCell ref="E2:U2"/>
    <mergeCell ref="V2:Y2"/>
  </mergeCells>
  <conditionalFormatting sqref="K4:K27">
    <cfRule type="expression" priority="1" stopIfTrue="1">
      <formula>$K4=""</formula>
    </cfRule>
    <cfRule type="expression" dxfId="1" priority="4" stopIfTrue="1">
      <formula>IF($M4="",$Z$1+$AA$1&gt;=$K4)</formula>
    </cfRule>
  </conditionalFormatting>
  <conditionalFormatting sqref="M4:M27">
    <cfRule type="expression" priority="2" stopIfTrue="1">
      <formula>$M4=""</formula>
    </cfRule>
    <cfRule type="expression" dxfId="0" priority="3" stopIfTrue="1">
      <formula>IF($Z$1+$AA$1&gt;=$K4,$Z$1+$AA$1&gt;=$M4)</formula>
    </cfRule>
  </conditionalFormatting>
  <dataValidations disablePrompts="1" count="1">
    <dataValidation type="list" allowBlank="1" showInputMessage="1" showErrorMessage="1" sqref="I4:I27" xr:uid="{1FC66C0B-52E8-4F9B-9917-46A639C92B87}">
      <formula1>"2025,2026"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52" fitToHeight="0" orientation="portrait" r:id="rId1"/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5</vt:i4>
      </vt:variant>
    </vt:vector>
  </HeadingPairs>
  <TitlesOfParts>
    <vt:vector size="6" baseType="lpstr">
      <vt:lpstr>PARA EXECUTAR</vt:lpstr>
      <vt:lpstr>'PARA EXECUTAR'!a</vt:lpstr>
      <vt:lpstr>'PARA EXECUTAR'!Area_de_impressao</vt:lpstr>
      <vt:lpstr>'PARA EXECUTAR'!Print_Area</vt:lpstr>
      <vt:lpstr>'PARA EXECUTAR'!Print_Titles</vt:lpstr>
      <vt:lpstr>'PARA EXECUTAR'!Titulos_de_impressao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Pinheiro</dc:creator>
  <cp:lastModifiedBy>PC</cp:lastModifiedBy>
  <cp:lastPrinted>2025-08-19T12:32:29Z</cp:lastPrinted>
  <dcterms:created xsi:type="dcterms:W3CDTF">2025-08-04T11:58:00Z</dcterms:created>
  <dcterms:modified xsi:type="dcterms:W3CDTF">2025-08-20T14:59:54Z</dcterms:modified>
</cp:coreProperties>
</file>