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autoCompressPictures="0"/>
  <bookViews>
    <workbookView xWindow="0" yWindow="0" windowWidth="28800" windowHeight="11835" firstSheet="8" activeTab="15"/>
  </bookViews>
  <sheets>
    <sheet name="Current Condition and Goals" sheetId="28" r:id="rId1"/>
    <sheet name="Habits and Obstacles " sheetId="29" r:id="rId2"/>
    <sheet name="Symptom Timeline" sheetId="30" r:id="rId3"/>
    <sheet name="Symptom Tracking" sheetId="33" r:id="rId4"/>
    <sheet name="Appointment Tracker" sheetId="2" r:id="rId5"/>
    <sheet name="Symptom Scorecards" sheetId="27" r:id="rId6"/>
    <sheet name="Supplements - Current" sheetId="5" r:id="rId7"/>
    <sheet name="Medications" sheetId="8" r:id="rId8"/>
    <sheet name="Lifestyle Plan" sheetId="9" r:id="rId9"/>
    <sheet name="Diet Plan" sheetId="23" r:id="rId10"/>
    <sheet name="Diet Diary" sheetId="10" r:id="rId11"/>
    <sheet name="Glucose Tracking" sheetId="24" r:id="rId12"/>
    <sheet name="Exam Findings" sheetId="13" r:id="rId13"/>
    <sheet name="Lab Results - U.S." sheetId="16" r:id="rId14"/>
    <sheet name="Lab Explanations" sheetId="17" r:id="rId15"/>
    <sheet name="Lab Followup" sheetId="31" r:id="rId16"/>
  </sheets>
  <definedNames>
    <definedName name="_xlnm.Print_Area" localSheetId="4">'Appointment Tracker'!$A$1:$C$14</definedName>
    <definedName name="_xlnm.Print_Area" localSheetId="0">'Current Condition and Goals'!$A$1:$D$29</definedName>
    <definedName name="_xlnm.Print_Area" localSheetId="10">'Diet Diary'!$A$1:$E$24</definedName>
    <definedName name="_xlnm.Print_Area" localSheetId="9">'Diet Plan'!$A$1:$C$34</definedName>
    <definedName name="_xlnm.Print_Area" localSheetId="12">'Exam Findings'!$A$1:$F$335</definedName>
    <definedName name="_xlnm.Print_Area" localSheetId="11">'Glucose Tracking'!$A$1:$W$32</definedName>
    <definedName name="_xlnm.Print_Area" localSheetId="1">'Habits and Obstacles '!$A$1:$D$11</definedName>
    <definedName name="_xlnm.Print_Area" localSheetId="14">'Lab Explanations'!$A$1:$F$386</definedName>
    <definedName name="_xlnm.Print_Area" localSheetId="15">'Lab Followup'!$A$1:$I$16</definedName>
    <definedName name="_xlnm.Print_Area" localSheetId="13">'Lab Results - U.S.'!$A$1:$J$119</definedName>
    <definedName name="_xlnm.Print_Area" localSheetId="8">'Lifestyle Plan'!$A$1:$C$34</definedName>
    <definedName name="_xlnm.Print_Area" localSheetId="7">Medications!$A$1:$F$22</definedName>
    <definedName name="_xlnm.Print_Area" localSheetId="6">'Supplements - Current'!$A$1:$I$25</definedName>
    <definedName name="_xlnm.Print_Area" localSheetId="5">'Symptom Scorecards'!$A$1:$F$89</definedName>
    <definedName name="_xlnm.Print_Area" localSheetId="2">'Symptom Timeline'!$A$1:$E$13</definedName>
    <definedName name="_xlnm.Print_Area" localSheetId="3">'Symptom Tracking'!$A$1:$F$13</definedName>
    <definedName name="_xlnm.Print_Titles" localSheetId="0">'Current Condition and Goals'!$1:$2</definedName>
    <definedName name="_xlnm.Print_Titles" localSheetId="12">'Exam Findings'!$1:$3</definedName>
    <definedName name="_xlnm.Print_Titles" localSheetId="14">'Lab Explanations'!$1:$3</definedName>
    <definedName name="_xlnm.Print_Titles" localSheetId="15">'Lab Followup'!$5:$5</definedName>
    <definedName name="_xlnm.Print_Titles" localSheetId="13">'Lab Results - U.S.'!$3:$6</definedName>
    <definedName name="_xlnm.Print_Titles" localSheetId="5">'Symptom Scorecards'!$1:$1</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A4" i="30" l="1"/>
  <c r="A5" i="30"/>
  <c r="A6" i="30"/>
  <c r="A7" i="30"/>
  <c r="A8" i="30"/>
  <c r="A9" i="30"/>
  <c r="A10" i="30"/>
  <c r="A11" i="30"/>
  <c r="A12" i="30"/>
  <c r="A13" i="30"/>
  <c r="A13" i="33"/>
  <c r="A12" i="33"/>
  <c r="A11" i="33"/>
  <c r="A10" i="33"/>
  <c r="A9" i="33"/>
  <c r="A8" i="33"/>
  <c r="A7" i="33"/>
  <c r="A6" i="33"/>
  <c r="A5" i="33"/>
  <c r="A4" i="33"/>
  <c r="G36" i="16"/>
  <c r="F334" i="13"/>
  <c r="E334" i="13"/>
  <c r="D334" i="13"/>
  <c r="C334" i="13"/>
  <c r="B334" i="13"/>
  <c r="F330" i="13"/>
  <c r="E330" i="13"/>
  <c r="D330" i="13"/>
  <c r="C330" i="13"/>
  <c r="B330" i="13"/>
  <c r="F322" i="13"/>
  <c r="E322" i="13"/>
  <c r="D322" i="13"/>
  <c r="C322" i="13"/>
  <c r="B322" i="13"/>
  <c r="F318" i="13"/>
  <c r="E318" i="13"/>
  <c r="D318" i="13"/>
  <c r="C318" i="13"/>
  <c r="B318" i="13"/>
  <c r="F308" i="13"/>
  <c r="E308" i="13"/>
  <c r="D308" i="13"/>
  <c r="C308" i="13"/>
  <c r="B308" i="13"/>
  <c r="F305" i="13"/>
  <c r="E305" i="13"/>
  <c r="D305" i="13"/>
  <c r="C305" i="13"/>
  <c r="B305" i="13"/>
  <c r="F300" i="13"/>
  <c r="E300" i="13"/>
  <c r="D300" i="13"/>
  <c r="C300" i="13"/>
  <c r="B300" i="13"/>
  <c r="F296" i="13"/>
  <c r="E296" i="13"/>
  <c r="F288" i="13"/>
  <c r="E288" i="13"/>
  <c r="D288" i="13"/>
  <c r="C288" i="13"/>
  <c r="B288" i="13"/>
  <c r="F285" i="13"/>
  <c r="E285" i="13"/>
  <c r="D285" i="13"/>
  <c r="C285" i="13"/>
  <c r="B285" i="13"/>
  <c r="F282" i="13"/>
  <c r="E282" i="13"/>
  <c r="D282" i="13"/>
  <c r="C282" i="13"/>
  <c r="B282" i="13"/>
  <c r="F278" i="13"/>
  <c r="E278" i="13"/>
  <c r="D278" i="13"/>
  <c r="C278" i="13"/>
  <c r="B278" i="13"/>
  <c r="F275" i="13"/>
  <c r="E275" i="13"/>
  <c r="D275" i="13"/>
  <c r="C275" i="13"/>
  <c r="B275" i="13"/>
  <c r="F272" i="13"/>
  <c r="E272" i="13"/>
  <c r="D272" i="13"/>
  <c r="C272" i="13"/>
  <c r="B272" i="13"/>
  <c r="F265" i="13"/>
  <c r="E265" i="13"/>
  <c r="D265" i="13"/>
  <c r="F262" i="13"/>
  <c r="E262" i="13"/>
  <c r="D262" i="13"/>
  <c r="C262" i="13"/>
  <c r="B262" i="13"/>
  <c r="F256" i="13"/>
  <c r="E256" i="13"/>
  <c r="D256" i="13"/>
  <c r="C256" i="13"/>
  <c r="B256" i="13"/>
  <c r="F250" i="13"/>
  <c r="E250" i="13"/>
  <c r="D250" i="13"/>
  <c r="C250" i="13"/>
  <c r="B250" i="13"/>
  <c r="F244" i="13"/>
  <c r="E244" i="13"/>
  <c r="D244" i="13"/>
  <c r="C244" i="13"/>
  <c r="B244" i="13"/>
  <c r="F231" i="13"/>
  <c r="F235" i="13"/>
  <c r="E231" i="13"/>
  <c r="E235" i="13"/>
  <c r="D231" i="13"/>
  <c r="D235" i="13"/>
  <c r="C231" i="13"/>
  <c r="C235" i="13"/>
  <c r="B235" i="13"/>
  <c r="B231" i="13"/>
  <c r="F224" i="13"/>
  <c r="E224" i="13"/>
  <c r="D224" i="13"/>
  <c r="C224" i="13"/>
  <c r="B224" i="13"/>
  <c r="F218" i="13"/>
  <c r="E218" i="13"/>
  <c r="D218" i="13"/>
  <c r="C218" i="13"/>
  <c r="B218" i="13"/>
  <c r="F215" i="13"/>
  <c r="E215" i="13"/>
  <c r="D215" i="13"/>
  <c r="C215" i="13"/>
  <c r="B215" i="13"/>
  <c r="F212" i="13"/>
  <c r="E212" i="13"/>
  <c r="D212" i="13"/>
  <c r="C212" i="13"/>
  <c r="B212" i="13"/>
  <c r="F200" i="13"/>
  <c r="E200" i="13"/>
  <c r="D200" i="13"/>
  <c r="C200" i="13"/>
  <c r="B200" i="13"/>
  <c r="F191" i="13"/>
  <c r="E191" i="13"/>
  <c r="D191" i="13"/>
  <c r="C191" i="13"/>
  <c r="B191" i="13"/>
  <c r="F184" i="13"/>
  <c r="E184" i="13"/>
  <c r="D184" i="13"/>
  <c r="C184" i="13"/>
  <c r="B184" i="13"/>
  <c r="F167" i="13"/>
  <c r="E167" i="13"/>
  <c r="D167" i="13"/>
  <c r="C167" i="13"/>
  <c r="B167" i="13"/>
  <c r="F160" i="13"/>
  <c r="E160" i="13"/>
  <c r="D160" i="13"/>
  <c r="C160" i="13"/>
  <c r="B160" i="13"/>
  <c r="F157" i="13"/>
  <c r="E157" i="13"/>
  <c r="D157" i="13"/>
  <c r="C157" i="13"/>
  <c r="B157" i="13"/>
  <c r="F154" i="13"/>
  <c r="E154" i="13"/>
  <c r="D154" i="13"/>
  <c r="C154" i="13"/>
  <c r="B154" i="13"/>
  <c r="F149" i="13"/>
  <c r="E149" i="13"/>
  <c r="D149" i="13"/>
  <c r="C149" i="13"/>
  <c r="B149" i="13"/>
  <c r="F143" i="13"/>
  <c r="E143" i="13"/>
  <c r="D143" i="13"/>
  <c r="C143" i="13"/>
  <c r="B143" i="13"/>
  <c r="F135" i="13"/>
  <c r="E135" i="13"/>
  <c r="D135" i="13"/>
  <c r="C135" i="13"/>
  <c r="B135" i="13"/>
  <c r="F128" i="13"/>
  <c r="E128" i="13"/>
  <c r="D128" i="13"/>
  <c r="C128" i="13"/>
  <c r="B128" i="13"/>
  <c r="F124" i="13"/>
  <c r="E124" i="13"/>
  <c r="D124" i="13"/>
  <c r="C124" i="13"/>
  <c r="B124" i="13"/>
  <c r="F120" i="13"/>
  <c r="E120" i="13"/>
  <c r="D120" i="13"/>
  <c r="C120" i="13"/>
  <c r="B120" i="13"/>
  <c r="F117" i="13"/>
  <c r="E117" i="13"/>
  <c r="D117" i="13"/>
  <c r="C117" i="13"/>
  <c r="B117" i="13"/>
  <c r="F107" i="13"/>
  <c r="E107" i="13"/>
  <c r="D107" i="13"/>
  <c r="C107" i="13"/>
  <c r="B107" i="13"/>
  <c r="F89" i="13"/>
  <c r="E89" i="13"/>
  <c r="D89" i="13"/>
  <c r="C89" i="13"/>
  <c r="B89" i="13"/>
  <c r="F80" i="13"/>
  <c r="E80" i="13"/>
  <c r="D80" i="13"/>
  <c r="C80" i="13"/>
  <c r="B80" i="13"/>
  <c r="F61" i="13"/>
  <c r="E61" i="13"/>
  <c r="D61" i="13"/>
  <c r="C61" i="13"/>
  <c r="B61" i="13"/>
  <c r="F39" i="13"/>
  <c r="E39" i="13"/>
  <c r="D39" i="13"/>
  <c r="C39" i="13"/>
  <c r="B39" i="13"/>
  <c r="F25" i="13"/>
  <c r="E25" i="13"/>
  <c r="D25" i="13"/>
  <c r="C25" i="13"/>
  <c r="B25" i="13"/>
  <c r="F18" i="13"/>
  <c r="E18" i="13"/>
  <c r="D18" i="13"/>
  <c r="C18" i="13"/>
  <c r="B18" i="13"/>
  <c r="D296" i="13"/>
  <c r="C296" i="13"/>
  <c r="B296" i="13"/>
  <c r="C265" i="13"/>
  <c r="B265" i="13"/>
</calcChain>
</file>

<file path=xl/comments1.xml><?xml version="1.0" encoding="utf-8"?>
<comments xmlns="http://schemas.openxmlformats.org/spreadsheetml/2006/main">
  <authors>
    <author/>
  </authors>
  <commentList>
    <comment ref="A34" authorId="0">
      <text>
        <r>
          <rPr>
            <sz val="10"/>
            <rFont val="Arial"/>
            <family val="2"/>
          </rPr>
          <t>Your Body:
According to ATP-III Guidelines, HDL-C &gt; 59 mg/dL is considered a negative risk factor for CHD</t>
        </r>
      </text>
    </comment>
  </commentList>
</comments>
</file>

<file path=xl/sharedStrings.xml><?xml version="1.0" encoding="utf-8"?>
<sst xmlns="http://schemas.openxmlformats.org/spreadsheetml/2006/main" count="1888" uniqueCount="1787">
  <si>
    <t>Client Name</t>
  </si>
  <si>
    <t>Vision</t>
  </si>
  <si>
    <t>Goals</t>
  </si>
  <si>
    <t>Notes</t>
  </si>
  <si>
    <t>Diet</t>
  </si>
  <si>
    <t>Movement</t>
  </si>
  <si>
    <t>Stress</t>
  </si>
  <si>
    <t>Sleep</t>
  </si>
  <si>
    <t>Schedule</t>
  </si>
  <si>
    <t>Genetics/Family History</t>
  </si>
  <si>
    <t>Appointment Tracker</t>
  </si>
  <si>
    <t>Coach Name</t>
  </si>
  <si>
    <t>Recording link</t>
  </si>
  <si>
    <t>DATE</t>
  </si>
  <si>
    <t>Assessment</t>
  </si>
  <si>
    <t>Score</t>
  </si>
  <si>
    <t>Digestion - Low Stomach Acid</t>
  </si>
  <si>
    <t>Digestion - Excess Stomach Acid</t>
  </si>
  <si>
    <t>Digestion - Liver and Gallbladder</t>
  </si>
  <si>
    <t>Digestion - Small Intestine and Pancreas</t>
  </si>
  <si>
    <t>Digestion - Large Intestine</t>
  </si>
  <si>
    <t>Cardiovascular System</t>
  </si>
  <si>
    <t>Kidney and Bladder</t>
  </si>
  <si>
    <t>Immune System</t>
  </si>
  <si>
    <t>Detoxification Stress/Toxicity Assessment Results</t>
  </si>
  <si>
    <t>Date of Assessment</t>
  </si>
  <si>
    <t>Digestive</t>
  </si>
  <si>
    <t>Ears</t>
  </si>
  <si>
    <t>Head</t>
  </si>
  <si>
    <t>Heart</t>
  </si>
  <si>
    <t>Emotions</t>
  </si>
  <si>
    <t>Joints/Muscles</t>
  </si>
  <si>
    <t>Energy/Activity</t>
  </si>
  <si>
    <t>Lungs</t>
  </si>
  <si>
    <t>Eyes</t>
  </si>
  <si>
    <t>Mind</t>
  </si>
  <si>
    <t>Skin</t>
  </si>
  <si>
    <t>Mouth/Throat</t>
  </si>
  <si>
    <t>Weight</t>
  </si>
  <si>
    <t>Nose</t>
  </si>
  <si>
    <t>Other</t>
  </si>
  <si>
    <t>Hormone and Gland Assessment</t>
  </si>
  <si>
    <t>Adrenal – General</t>
  </si>
  <si>
    <t>Adrenal Hypofunction</t>
  </si>
  <si>
    <t>Adrenal Hyperfunction (Cortisol high)</t>
  </si>
  <si>
    <t>Blood Sugar Dysregulation</t>
  </si>
  <si>
    <t>Blood Sugar Handling - Insulin Resistance</t>
  </si>
  <si>
    <t>Thyroid Low (Hypo)</t>
  </si>
  <si>
    <t>Thyroid Excess (Hyper)</t>
  </si>
  <si>
    <t>Pituitary</t>
  </si>
  <si>
    <t>Male - Prostate</t>
  </si>
  <si>
    <t>Male - Hormones</t>
  </si>
  <si>
    <t>Female - Hormones</t>
  </si>
  <si>
    <t>Female - Menopausal</t>
  </si>
  <si>
    <t>Brain and Neurotransmitter Assessment</t>
  </si>
  <si>
    <t>General Brain Function</t>
  </si>
  <si>
    <t>Serotonin</t>
  </si>
  <si>
    <t>Dopamine</t>
  </si>
  <si>
    <t>GABA</t>
  </si>
  <si>
    <t>Acetylcholine</t>
  </si>
  <si>
    <t>Nutrient Balance: General Assessment</t>
  </si>
  <si>
    <t>Vitamin &amp; Mineral Needs</t>
  </si>
  <si>
    <t>Essential Fatty Acid Needs</t>
  </si>
  <si>
    <t>Amino Acid Needs</t>
  </si>
  <si>
    <t>Nutrient Balance: Vitamin Assessment</t>
  </si>
  <si>
    <t>Vitamin A</t>
  </si>
  <si>
    <t>B Vitamins</t>
  </si>
  <si>
    <t>Vitamin B1 - Thiamin</t>
  </si>
  <si>
    <t>Vitamin B2 - Riboflavin</t>
  </si>
  <si>
    <t>Vitamin B3 - Niacin</t>
  </si>
  <si>
    <t>Vitamin B5 - Pantothenic acid</t>
  </si>
  <si>
    <t>Vitamin B6 - Pyridoxine</t>
  </si>
  <si>
    <t>Vitamin B7 - Biotin</t>
  </si>
  <si>
    <t>Vitamin B9 - Folic Acid</t>
  </si>
  <si>
    <t>Vitamin B12 - Cobalamin</t>
  </si>
  <si>
    <t>Vitamin C</t>
  </si>
  <si>
    <t>Vitamin D</t>
  </si>
  <si>
    <t>Vitamin E</t>
  </si>
  <si>
    <t>Vitamin K</t>
  </si>
  <si>
    <t>Nutrient Balance: Mineral Assessment</t>
  </si>
  <si>
    <t>Calcium</t>
  </si>
  <si>
    <t>Chromium</t>
  </si>
  <si>
    <t>Copper</t>
  </si>
  <si>
    <t>Iodine</t>
  </si>
  <si>
    <t>Iron</t>
  </si>
  <si>
    <t>Magnesium</t>
  </si>
  <si>
    <t>Manganese</t>
  </si>
  <si>
    <t>Phosphorus</t>
  </si>
  <si>
    <t>Potassium</t>
  </si>
  <si>
    <t>Zinc</t>
  </si>
  <si>
    <t>List all supplements and herbs you currently take or have discontinued in past few months.</t>
  </si>
  <si>
    <t>Brand Name</t>
  </si>
  <si>
    <t>Supplement/
Herb Name</t>
  </si>
  <si>
    <t>Purpose</t>
  </si>
  <si>
    <t>Date Started</t>
  </si>
  <si>
    <t>Date Stopped</t>
  </si>
  <si>
    <t>Medications</t>
  </si>
  <si>
    <t>What's the medication for?</t>
  </si>
  <si>
    <t>Dose and Timing</t>
  </si>
  <si>
    <t>Date Started</t>
  </si>
  <si>
    <t>Date Stopped</t>
  </si>
  <si>
    <t>Reactions, if any (positive or negative)</t>
  </si>
  <si>
    <t>Lifestyle  Recommendations</t>
  </si>
  <si>
    <t>Date</t>
  </si>
  <si>
    <t>Action Item</t>
  </si>
  <si>
    <t>Comments</t>
  </si>
  <si>
    <t>Immediate</t>
  </si>
  <si>
    <t>Diet Diary</t>
  </si>
  <si>
    <t>Time</t>
  </si>
  <si>
    <t>Emotional State</t>
  </si>
  <si>
    <t>Foods Eaten</t>
  </si>
  <si>
    <t>Symptoms</t>
  </si>
  <si>
    <t>Record glucose at the following intervals after meals and exercise</t>
  </si>
  <si>
    <t>Right after</t>
  </si>
  <si>
    <t>15 min</t>
  </si>
  <si>
    <t>30 min</t>
  </si>
  <si>
    <t>45 min</t>
  </si>
  <si>
    <t>1 hour</t>
  </si>
  <si>
    <t>2 hour</t>
  </si>
  <si>
    <t>3 hour</t>
  </si>
  <si>
    <t>4 hour</t>
  </si>
  <si>
    <t>5 hour</t>
  </si>
  <si>
    <t>Energy Before</t>
  </si>
  <si>
    <t>Emotional 
State</t>
  </si>
  <si>
    <t>Pulse Before</t>
  </si>
  <si>
    <t>Glucose Prior</t>
  </si>
  <si>
    <t>Foods &amp; Beverages  or Exercise Done
(note qty &amp; details)</t>
  </si>
  <si>
    <t>Water
(oz.)</t>
  </si>
  <si>
    <t>Pulse After</t>
  </si>
  <si>
    <t>Energy After</t>
  </si>
  <si>
    <t>Bowel
Mvmt</t>
  </si>
  <si>
    <t>Digestion</t>
  </si>
  <si>
    <t>Pain (location)</t>
  </si>
  <si>
    <t>Time/
Glucose</t>
  </si>
  <si>
    <t>Adrenal</t>
  </si>
  <si>
    <t>Put the appropriate number in the column for the severity that's closest to yours for each of the symptoms below.</t>
  </si>
  <si>
    <t>·  Rib margin tenderness</t>
  </si>
  <si>
    <t>·  Brown discoloration below eyelids</t>
  </si>
  <si>
    <t>·  Black discoloration below eyelids</t>
  </si>
  <si>
    <t>·  Dark gray or reddish back of tongue</t>
  </si>
  <si>
    <t>·  Ulcerations or canker sores</t>
  </si>
  <si>
    <t>·  Bad breath</t>
  </si>
  <si>
    <t>·  Rough, red, flaky cuticles</t>
  </si>
  <si>
    <t>Totals</t>
  </si>
  <si>
    <t>TOTAL %  Adrenal</t>
  </si>
  <si>
    <t>Digestion – Low Stomach Acid</t>
  </si>
  <si>
    <t>·  Painful dentures</t>
  </si>
  <si>
    <t>·  Acne</t>
  </si>
  <si>
    <t>·  Dandruff</t>
  </si>
  <si>
    <t>·  Splitting, breaking nails</t>
  </si>
  <si>
    <t>TOTAL %  Digestion -  Low Stomach Acid</t>
  </si>
  <si>
    <t>Digestion – Liver and Gallbladder</t>
  </si>
  <si>
    <t>·  Yellow discoloration below bottom eyelids</t>
  </si>
  <si>
    <t>·  Yellow/brown sclera</t>
  </si>
  <si>
    <t>·  Red sclera</t>
  </si>
  <si>
    <t>·  Green sclera</t>
  </si>
  <si>
    <t>·  Facial color: yellow</t>
  </si>
  <si>
    <t>·  Creases between eyes</t>
  </si>
  <si>
    <t>·  Bulbous nose</t>
  </si>
  <si>
    <t>·  Tongue irritation/redness</t>
  </si>
  <si>
    <t>·  Splitting cuticles</t>
  </si>
  <si>
    <t>·  Excessive vertical ridges on nails</t>
  </si>
  <si>
    <t>·  Clubbing (nails grow downward, end of finger noticeably enlarges, nails break in odd ways)</t>
  </si>
  <si>
    <t>·  Grey ring around the cornea</t>
  </si>
  <si>
    <t>TOTAL %  Digestion - Liver and Gallbladder</t>
  </si>
  <si>
    <t>Digestion – General</t>
  </si>
  <si>
    <t>·  Red sclera</t>
  </si>
  <si>
    <t>·  Gray sclera</t>
  </si>
  <si>
    <t>·  Ulcerations or canker sores</t>
  </si>
  <si>
    <t>·  Bad breath</t>
  </si>
  <si>
    <t>·  Urine-like breath smells</t>
  </si>
  <si>
    <t>·  Red and inflamed lips</t>
  </si>
  <si>
    <t>·  Crack between chin and lips</t>
  </si>
  <si>
    <t>·  Tongue irritation/redness</t>
  </si>
  <si>
    <t>·  Red tongue tip</t>
  </si>
  <si>
    <t>·  Chronic coating and/or “furry” tongue</t>
  </si>
  <si>
    <t>·  Scalloped edges and teeth marks on tongue</t>
  </si>
  <si>
    <t>·  A “cottage cheese” growth or coating</t>
  </si>
  <si>
    <t>·  Excessive vertical ridges on nails</t>
  </si>
  <si>
    <t>·  Pitting of nails</t>
  </si>
  <si>
    <t>·  Deep horizontal ridges (Beau’s lines) on nails</t>
  </si>
  <si>
    <t>·  Yellowish, bulging, bending, breaking nails</t>
  </si>
  <si>
    <t>·  Yellow nails</t>
  </si>
  <si>
    <t>·  Black spots on nails</t>
  </si>
  <si>
    <t>·  Hemorrhoids</t>
  </si>
  <si>
    <t>Tongue Signs:  score 1 point for each finding</t>
  </si>
  <si>
    <t>TOTAL %  Digestion - General</t>
  </si>
  <si>
    <t>Cardiovascular System</t>
  </si>
  <si>
    <t>·  Clear with bluish tint sclera</t>
  </si>
  <si>
    <t>·  Facial color: red</t>
  </si>
  <si>
    <t>·  Facial color: bluish</t>
  </si>
  <si>
    <t>·  Ear lobe creases</t>
  </si>
  <si>
    <t>·  Tongue irritation/redness</t>
  </si>
  <si>
    <t>·  Large moons on little fingers (plus ear lobe creases and/or reddish tip of tongue)</t>
  </si>
  <si>
    <t>·  Short wide nails or fingertips</t>
  </si>
  <si>
    <t>·  Horizontal ridges on nails</t>
  </si>
  <si>
    <t>·  Short wide nails or fingertips</t>
  </si>
  <si>
    <t>·  Clear with bluish tint sclera</t>
  </si>
  <si>
    <t>·  Cold hands</t>
  </si>
  <si>
    <t>·  Salty taste</t>
  </si>
  <si>
    <t>·  White ring around the iris</t>
  </si>
  <si>
    <t>·  Grey ring around the cornea</t>
  </si>
  <si>
    <t>·  Blood pressure while seated is high</t>
  </si>
  <si>
    <t>TOTAL %  Cardiovascular System</t>
  </si>
  <si>
    <t>Kidney and Bladder</t>
  </si>
  <si>
    <t>·  Brown discoloration below bottom eyelids</t>
  </si>
  <si>
    <t>·  Puffy bags under eyes</t>
  </si>
  <si>
    <t>·  Facial color: brown</t>
  </si>
  <si>
    <t>·  Tongue irritation/redness</t>
  </si>
  <si>
    <t>·  Dark gray or reddish back of tongue</t>
  </si>
  <si>
    <t>·  Clubbing (nails grow downward, end of finger noticeably enlarges, nails break in odd ways)</t>
  </si>
  <si>
    <t>·  Thumb nail has ridges</t>
  </si>
  <si>
    <t>TOTAL %  Kidney and Bladder</t>
  </si>
  <si>
    <t>Immune System</t>
  </si>
  <si>
    <t>·  Red sclera</t>
  </si>
  <si>
    <t>·  Pasty, off white sclera</t>
  </si>
  <si>
    <t>·  Ulcerations or canker sores</t>
  </si>
  <si>
    <t>·  Bitter taste</t>
  </si>
  <si>
    <t>·  Bad breath</t>
  </si>
  <si>
    <t>·  Putrid breath smells</t>
  </si>
  <si>
    <t>·  Bulbous nose</t>
  </si>
  <si>
    <t>·  Chronic coating and/or “furry” tongue</t>
  </si>
  <si>
    <t>·  Scalloped edges and teeth marks on tongue</t>
  </si>
  <si>
    <t>·  Geographic tongue (lines like a map)</t>
  </si>
  <si>
    <t>·  A “cottage cheese” growth or coating</t>
  </si>
  <si>
    <t>·  Excessively shiny or smooth tongue</t>
  </si>
  <si>
    <t>·  Splitting cuticles</t>
  </si>
  <si>
    <t>·  Pitting of nails</t>
  </si>
  <si>
    <t>·  Deep horizontal ridges (Beau’s lines) on nails</t>
  </si>
  <si>
    <t>·  Yellowish, bulging, bending, breaking nails</t>
  </si>
  <si>
    <t>TOTAL %  Immune System</t>
  </si>
  <si>
    <t>Respiratory System</t>
  </si>
  <si>
    <t>·  Facial color: ashen gray</t>
  </si>
  <si>
    <t>·  Red cheeks</t>
  </si>
  <si>
    <t>·  Tongue irritation/redness</t>
  </si>
  <si>
    <t>·  Deep horizontal ridges (Beau’s lines) on nails</t>
  </si>
  <si>
    <t>·  Clubbing (nails grow downward, end of finger noticeably enlarges, nails break in odd ways)</t>
  </si>
  <si>
    <t>·  Vertical ridges on other finger nails besides the thumb</t>
  </si>
  <si>
    <t>·  Vertical ridges on nails that are split</t>
  </si>
  <si>
    <t>·  Tongue signs - score 1 point for each positive finding</t>
  </si>
  <si>
    <t>TOTAL %  Respiratory System</t>
  </si>
  <si>
    <t>Skeletal System</t>
  </si>
  <si>
    <t>·  Thumb has appearance of beads on a string</t>
  </si>
  <si>
    <t>TOTAL %  Skeletal System</t>
  </si>
  <si>
    <t>Eyes/Vision Issues</t>
  </si>
  <si>
    <t>·  Gray pupil</t>
  </si>
  <si>
    <t>·  Green pupil</t>
  </si>
  <si>
    <t>TOTAL %  Eyes/Vision Issues</t>
  </si>
  <si>
    <t>Anemia</t>
  </si>
  <si>
    <t>·  Spooning of nails</t>
  </si>
  <si>
    <t>·  Clear with bluish tint sclera</t>
  </si>
  <si>
    <t>TOTAL %  Anemia</t>
  </si>
  <si>
    <t>Detoxification Stress/Toxicity</t>
  </si>
  <si>
    <t>·  Metallic taste</t>
  </si>
  <si>
    <t>·  Bulbous nose</t>
  </si>
  <si>
    <t>·  Hair loss</t>
  </si>
  <si>
    <t>·  Spooning of nails</t>
  </si>
  <si>
    <t>·  White ring around the iris</t>
  </si>
  <si>
    <t>TOTAL %  Detoxification Stress / Toxicity</t>
  </si>
  <si>
    <t>Blood Sugar Dysregulation</t>
  </si>
  <si>
    <t>·  Acetone-like breath smells</t>
  </si>
  <si>
    <t>·  Excessively shiny or smooth tongue</t>
  </si>
  <si>
    <t>·  Skin tags</t>
  </si>
  <si>
    <t>·  Wounds that take a long time to heal</t>
  </si>
  <si>
    <t>·  Waist/hip ratio: males - if ratio is &gt;1, select score of “1” (otherwise “0”)</t>
  </si>
  <si>
    <t>·  Waist/hip ratio: females: if ratio is &gt;.8, select score of “1” (otherwise “0”)</t>
  </si>
  <si>
    <t>TOTAL %  Blood Sugar Dysregulation</t>
  </si>
  <si>
    <t>Thyroid Low (Hypo)</t>
  </si>
  <si>
    <t>·  Scalloped edges and teeth marks on tongue</t>
  </si>
  <si>
    <t>·  Cold hands</t>
  </si>
  <si>
    <t>·  “Goose flesh” at the backs of arms or thighs</t>
  </si>
  <si>
    <t>TOTAL %  Thyroid Low (Hypo)</t>
  </si>
  <si>
    <t>Thyroid Excess (Hyper)</t>
  </si>
  <si>
    <t>·  Eyes “bug-out”</t>
  </si>
  <si>
    <t>·  Scalloped edges and teeth marks on tongue</t>
  </si>
  <si>
    <t>· Above normal body Temperature on temperature tracking</t>
  </si>
  <si>
    <t>TOTAL %  Thyroid Excess (Hyper)</t>
  </si>
  <si>
    <t>Female - Hormones (Pre-Menopause)</t>
  </si>
  <si>
    <t>·  Lines around mouth</t>
  </si>
  <si>
    <t>TOTAL %  Female - Hormones</t>
  </si>
  <si>
    <t>General Brain Function</t>
  </si>
  <si>
    <t>·  Grey ring around the cornea</t>
  </si>
  <si>
    <t>TOTAL %  General Brain Function</t>
  </si>
  <si>
    <t>Vitamin &amp; Mineral Needs</t>
  </si>
  <si>
    <t>·  Metallic taste</t>
  </si>
  <si>
    <t>·  Excessive salivation</t>
  </si>
  <si>
    <t>·  Bleeding gums</t>
  </si>
  <si>
    <t>·  Very thin parallel lines on nails</t>
  </si>
  <si>
    <t>·  Horizontal ridges on nails</t>
  </si>
  <si>
    <t>TOTAL %  Vitamin &amp; Mineral Needs</t>
  </si>
  <si>
    <t>Essential Fatty Acid Needs</t>
  </si>
  <si>
    <t>·  Lines around mouth</t>
  </si>
  <si>
    <t>·  Mouth cracks, fissures, and scales, especially at corners</t>
  </si>
  <si>
    <t>·  Dry flaking lips</t>
  </si>
  <si>
    <t>·  Acne</t>
  </si>
  <si>
    <t>·  Red tongue tip</t>
  </si>
  <si>
    <t>·  Dry hair</t>
  </si>
  <si>
    <t>·  Hair loss</t>
  </si>
  <si>
    <t>·  Dandruff</t>
  </si>
  <si>
    <t>·  Excess ear wax</t>
  </si>
  <si>
    <t>·  Splitting cuticles</t>
  </si>
  <si>
    <t>·  Splitting, breaking nails</t>
  </si>
  <si>
    <t>·  Dry skin</t>
  </si>
  <si>
    <t>·  “Goose flesh” at the backs of arms or thighs</t>
  </si>
  <si>
    <t>·  Wounds that take a long time to heal</t>
  </si>
  <si>
    <t>·  Hemorrhoids</t>
  </si>
  <si>
    <t>TOTAL %  Fatty Acid Needs</t>
  </si>
  <si>
    <t>Amino Acid Needs</t>
  </si>
  <si>
    <t>·  Ulcerations or canker sores</t>
  </si>
  <si>
    <t>·  White spots on nails</t>
  </si>
  <si>
    <t>·  Painful dentures</t>
  </si>
  <si>
    <t>·  Urine-like breath smells</t>
  </si>
  <si>
    <t>·  Painful dentures (glutamine)</t>
  </si>
  <si>
    <t>TOTAL %  Amino Acid Needs</t>
  </si>
  <si>
    <t>Vitamin A</t>
  </si>
  <si>
    <t>·  Gums, puffy/bleeding</t>
  </si>
  <si>
    <t>·  Lines around mouth</t>
  </si>
  <si>
    <t>·  Hair loss</t>
  </si>
  <si>
    <t>·  Dry skin</t>
  </si>
  <si>
    <t>·  “Goose flesh” at the backs of arms or thighs</t>
  </si>
  <si>
    <t>·  Wounds that take a long time to heal</t>
  </si>
  <si>
    <t>·  Hemorrhoids</t>
  </si>
  <si>
    <t>TOTAL %  Vitamin A</t>
  </si>
  <si>
    <t>B Vitamins</t>
  </si>
  <si>
    <t>·  Ulcerations or canker sores</t>
  </si>
  <si>
    <t>·  Lines around mouth</t>
  </si>
  <si>
    <t>·  Mouth cracks, fissures, and scales, especially at corners</t>
  </si>
  <si>
    <t>·  Painful dentures</t>
  </si>
  <si>
    <t>·  Red and inflamed lips</t>
  </si>
  <si>
    <t>·  Geographic tongue (lines like a map)</t>
  </si>
  <si>
    <t>·  Hair loss</t>
  </si>
  <si>
    <t>·  Dandruff</t>
  </si>
  <si>
    <t>·  Rough, red, flaky cuticles</t>
  </si>
  <si>
    <t>·  Excessive vertical ridges on nails</t>
  </si>
  <si>
    <t>TOTAL %  B Vitamins</t>
  </si>
  <si>
    <t>Vitamin B2 – Riboflavin</t>
  </si>
  <si>
    <t>·  Mouth cracks, fissures, and scales, especially at corners</t>
  </si>
  <si>
    <t>TOTAL %  Vitamin B2 - Riboflavin</t>
  </si>
  <si>
    <t>Vitamin B3 - Niacin</t>
  </si>
  <si>
    <t>·  Gums, puffy/bleeding</t>
  </si>
  <si>
    <t>TOTAL %  Vitamin B3 - Niacin</t>
  </si>
  <si>
    <t>Vitamin B5 - Pantothenic acid</t>
  </si>
  <si>
    <t>·  Mouth cracks, fissures, and scales, especially at corners</t>
  </si>
  <si>
    <t>·  Beefy or enlarged tongue</t>
  </si>
  <si>
    <t>·  Premature graying</t>
  </si>
  <si>
    <t>·  Hair loss</t>
  </si>
  <si>
    <t>TOTAL %  Vitamin B5 - Pantothenic Acid</t>
  </si>
  <si>
    <t>Vitamin B6 - Pyridoxine</t>
  </si>
  <si>
    <t>·  Mouth cracks, fissures, and scales, especially at corners</t>
  </si>
  <si>
    <t>·  Tooth decay</t>
  </si>
  <si>
    <t>·  Hair loss</t>
  </si>
  <si>
    <t>·  Dandruff</t>
  </si>
  <si>
    <t>·  Splitting, breaking nails</t>
  </si>
  <si>
    <t>TOTAL %  Vitamin B6 - Pyridoxine</t>
  </si>
  <si>
    <t>Vitamin B7 – Biotin</t>
  </si>
  <si>
    <t>·  Dry flaking lips</t>
  </si>
  <si>
    <t>·  Splitting, breaking nails</t>
  </si>
  <si>
    <t>TOTAL %  Vitamin B7 - Biotin</t>
  </si>
  <si>
    <t>Vitamin B9 - Folic Acid</t>
  </si>
  <si>
    <t>·  Gums, puffy/bleeding</t>
  </si>
  <si>
    <t>·  Ulcerations or canker sores</t>
  </si>
  <si>
    <t>·  Mouth cracks, fissures, and scales, especially at corners</t>
  </si>
  <si>
    <t>·  Tender to touch or sore</t>
  </si>
  <si>
    <t>·  Geographic tongue (lines like a map)</t>
  </si>
  <si>
    <t>·  Excessively shiny or smooth tongue</t>
  </si>
  <si>
    <t>·  Hair loss</t>
  </si>
  <si>
    <t>TOTAL %  Vitamin B9 - Folic Acid</t>
  </si>
  <si>
    <t>Vitamin B12 – Cobalamin</t>
  </si>
  <si>
    <t>·  Tender to touch or sore</t>
  </si>
  <si>
    <t>·  Excessively shiny or smooth tongue</t>
  </si>
  <si>
    <t>·  Purplish tongue</t>
  </si>
  <si>
    <t>·  Excessive vertical ridges on nails</t>
  </si>
  <si>
    <t>TOTAL %  Vitamin B12 - Cobalamin</t>
  </si>
  <si>
    <t>Vitamin C</t>
  </si>
  <si>
    <t>·  Gums, puffy/bleeding</t>
  </si>
  <si>
    <t>·  Bleeding gums</t>
  </si>
  <si>
    <t>·  Bruising – slow to heal or excessive</t>
  </si>
  <si>
    <t>·  Wounds that take a long time to heal</t>
  </si>
  <si>
    <t>TOTAL %  Vitamin C</t>
  </si>
  <si>
    <t>Bioflavonoids</t>
  </si>
  <si>
    <t>·  Bruising – slow to heal or excessive</t>
  </si>
  <si>
    <t>·  Gums, puffy/bleeding</t>
  </si>
  <si>
    <t>·  Bleeding gums</t>
  </si>
  <si>
    <t>·  Hemorrhoids</t>
  </si>
  <si>
    <t>TOTAL %  Bioflavonoids</t>
  </si>
  <si>
    <t>Vitamin D</t>
  </si>
  <si>
    <t>·  Geographic tongue (lines like a map)</t>
  </si>
  <si>
    <t>TOTAL %  Vitamin D</t>
  </si>
  <si>
    <t>Vitamin E</t>
  </si>
  <si>
    <t>·  Lines around mouth</t>
  </si>
  <si>
    <t>·  Dry skin</t>
  </si>
  <si>
    <t>·  “Goose flesh” at the backs of arms or thighs</t>
  </si>
  <si>
    <t>·  Bruising – slow to heal or excessive</t>
  </si>
  <si>
    <t>·  Hemorrhoids</t>
  </si>
  <si>
    <t>TOTAL %  Vitamin E</t>
  </si>
  <si>
    <t>Vitamin K</t>
  </si>
  <si>
    <t>·  Bruising – slow to heal or excessive</t>
  </si>
  <si>
    <t>TOTAL %  Vitamin K</t>
  </si>
  <si>
    <t>Boron</t>
  </si>
  <si>
    <t>·  Tooth decay</t>
  </si>
  <si>
    <t>TOTAL %  Boron</t>
  </si>
  <si>
    <t>Calcium</t>
  </si>
  <si>
    <t>·  Tooth decay</t>
  </si>
  <si>
    <t>·  White ring around the iris</t>
  </si>
  <si>
    <t>TOTAL %  Calcium</t>
  </si>
  <si>
    <t>Chromium</t>
  </si>
  <si>
    <t>·  Skin tags</t>
  </si>
  <si>
    <t>TOTAL %  Chromium</t>
  </si>
  <si>
    <t>Copper</t>
  </si>
  <si>
    <t>·  Loss of tastes, especially sweet</t>
  </si>
  <si>
    <t>TOTAL %  Copper</t>
  </si>
  <si>
    <t>Iron</t>
  </si>
  <si>
    <t>·  Pale gums</t>
  </si>
  <si>
    <t>·  Facial color: copper</t>
  </si>
  <si>
    <t>·  Tender to touch or sore</t>
  </si>
  <si>
    <t>·  Excessively shiny or smooth tongue</t>
  </si>
  <si>
    <t>·  Pale or bluish nails</t>
  </si>
  <si>
    <t>·  Spooning of nails</t>
  </si>
  <si>
    <t>TOTAL %  Iron</t>
  </si>
  <si>
    <t>Magnesium</t>
  </si>
  <si>
    <t>·  Mouth cracks, fissures, and scales, especially at corners</t>
  </si>
  <si>
    <t>·  Splitting, breaking nails</t>
  </si>
  <si>
    <t>TOTAL %  Magnesium</t>
  </si>
  <si>
    <t>Selenium</t>
  </si>
  <si>
    <t>·  Loss of tastes, especially sweets</t>
  </si>
  <si>
    <t>·  Dandruff</t>
  </si>
  <si>
    <t>·  Pitting of nails</t>
  </si>
  <si>
    <t>TOTAL %  Selenium</t>
  </si>
  <si>
    <t>Silica</t>
  </si>
  <si>
    <t>·  Tooth decay</t>
  </si>
  <si>
    <t>TOTAL %  Silica</t>
  </si>
  <si>
    <t>Zinc</t>
  </si>
  <si>
    <t>·  Gums, puffy/bleeding</t>
  </si>
  <si>
    <t>·  Loss of tastes, especially sweets</t>
  </si>
  <si>
    <t>·  Acne</t>
  </si>
  <si>
    <t>·  Geographic tongue (lines like a map)</t>
  </si>
  <si>
    <t>·  White spots on nails</t>
  </si>
  <si>
    <t>·  Cracked skin at tips of fingers</t>
  </si>
  <si>
    <t>·  “Goose flesh” at the backs of arms or thighs</t>
  </si>
  <si>
    <t>·  Wounds that take a long time to heal</t>
  </si>
  <si>
    <t>TOTAL %  Zinc</t>
  </si>
  <si>
    <t>Strength of Constitution</t>
  </si>
  <si>
    <t>·  Long earlobes</t>
  </si>
  <si>
    <t>·  Large nail moon(s)</t>
  </si>
  <si>
    <t>TOTAL %  Strength of Constitution Signs</t>
  </si>
  <si>
    <t>Dietary Risks</t>
  </si>
  <si>
    <t>·  Splitting cuticles (bad oils)</t>
  </si>
  <si>
    <t>·  Red tongue tip (bad oils, overeating, lack of fiber, dehydration)</t>
  </si>
  <si>
    <t>·  Acne (bad oils)</t>
  </si>
  <si>
    <t>·  Hemorrhoids (lack of fiber, dehydration)</t>
  </si>
  <si>
    <t>·  Salty taste in mouth (excess salt)</t>
  </si>
  <si>
    <t>·  Bad breath (overeating)</t>
  </si>
  <si>
    <t>TOTAL %  Dietary Risks</t>
  </si>
  <si>
    <t>Drug Reactions</t>
  </si>
  <si>
    <t>·  Black or hairy-looking tongue</t>
  </si>
  <si>
    <t>·  Metallic taste</t>
  </si>
  <si>
    <t>TOTAL %  Drug Reactions</t>
  </si>
  <si>
    <t>CATEGORIES</t>
  </si>
  <si>
    <t>Units</t>
  </si>
  <si>
    <t>LAB RANGE</t>
  </si>
  <si>
    <t>IDEAL RANGE</t>
  </si>
  <si>
    <t>Min</t>
  </si>
  <si>
    <t>Max</t>
  </si>
  <si>
    <t>Min</t>
  </si>
  <si>
    <t>Max</t>
  </si>
  <si>
    <t>Possible Interpretation</t>
  </si>
  <si>
    <t>Lab Markers</t>
  </si>
  <si>
    <t>Results</t>
  </si>
  <si>
    <t>High</t>
  </si>
  <si>
    <t>Low</t>
  </si>
  <si>
    <t>Follow-up</t>
  </si>
  <si>
    <t>Glucose, serum</t>
  </si>
  <si>
    <t>mg/dL</t>
  </si>
  <si>
    <t>Hypoglycemia; low adrenal</t>
  </si>
  <si>
    <t>Test fasting insulin, hemoglobin A1C</t>
  </si>
  <si>
    <t>Uric acid, serum (female)</t>
  </si>
  <si>
    <t>mg/dL</t>
  </si>
  <si>
    <t>Gout; atherosclerosis; oxidative stress; rheumatoid arthritis; kidney; circulation; leaky gut syndrome</t>
  </si>
  <si>
    <t>Deficiency of molybdenum, B-12/folate and/or copper</t>
  </si>
  <si>
    <t>If high, evaluate for signs and symptoms of joint pain.  If low, check for other signs of B12 deficiency and mineral deficiency (home tests)</t>
  </si>
  <si>
    <t>Uric acid, serum (male)</t>
  </si>
  <si>
    <t>mg/dL</t>
  </si>
  <si>
    <t>Gout; atherosclerosis; oxidative stress; rheumatoid arthritis; kidney; circulation; leaky gut syndrome</t>
  </si>
  <si>
    <t>Deficiency of molybdenum, B-12/folate and/or copper</t>
  </si>
  <si>
    <t>If high, evaluate for signs and symptoms of joint pain.  If low, check for other signs of B12 deficiency and mineral deficiency (home tests)</t>
  </si>
  <si>
    <t>Blood urea nitrogen (BUN), serum</t>
  </si>
  <si>
    <t>mg/dL</t>
  </si>
  <si>
    <t>Malabsorption; kidney issues; dehydration; excessive protein intake; hyperadrenal</t>
  </si>
  <si>
    <t>Malabsorption; liver dysfunction; low protein diet</t>
  </si>
  <si>
    <t>HCl challenge, enzymes, optimize digestion</t>
  </si>
  <si>
    <t>Creatinine, serum</t>
  </si>
  <si>
    <t>mg/dL</t>
  </si>
  <si>
    <t>Urinary tract congestion/obstruction; kidneys; prostate</t>
  </si>
  <si>
    <t>Muscle wasting; malabsorption</t>
  </si>
  <si>
    <t>HCl challenge, enzymes, optimize digestion</t>
  </si>
  <si>
    <t>Estimated glomerular filtration rate (eGFR), serum</t>
  </si>
  <si>
    <t>mL/min/1.73 m^2</t>
  </si>
  <si>
    <t>-</t>
  </si>
  <si>
    <t>-</t>
  </si>
  <si>
    <t>referral to kidney specialist</t>
  </si>
  <si>
    <t>Estimated glomerular filtration rate (eGFR) (African American), serum</t>
  </si>
  <si>
    <t>mL/min/1.73 m^2</t>
  </si>
  <si>
    <t>-</t>
  </si>
  <si>
    <t>-</t>
  </si>
  <si>
    <t>referral to kidney specialist</t>
  </si>
  <si>
    <t>BUN/Creatinine Ratio</t>
  </si>
  <si>
    <t>-</t>
  </si>
  <si>
    <t>See BUN &amp; Creatinine</t>
  </si>
  <si>
    <t>See BUN &amp; Creatinine</t>
  </si>
  <si>
    <t>HCl challenge, enzymes, optimize digestion</t>
  </si>
  <si>
    <t>Sodium, serum</t>
  </si>
  <si>
    <t>mEq/L</t>
  </si>
  <si>
    <t>Hyperadrenal; dehydration</t>
  </si>
  <si>
    <t>Hypoadrenal; edema; laxative use</t>
  </si>
  <si>
    <t>check for signs of edema or dehydration, Adrenal Stress Index Test, HeartMath and other stress management skills</t>
  </si>
  <si>
    <t>Potassium, serum</t>
  </si>
  <si>
    <t>mEq/L</t>
  </si>
  <si>
    <t>Hypoadrenal; dehydration; acidosis</t>
  </si>
  <si>
    <t>Hyperadrenal; hypertension; diuretics</t>
  </si>
  <si>
    <t>Check for signs of edema or dehydration, Adrenal Stress Index Test, HeartMath and other stress management skills</t>
  </si>
  <si>
    <t>Chloride, serum, plasma</t>
  </si>
  <si>
    <t>mEq/L</t>
  </si>
  <si>
    <t>Acidosis; hyperadrenal</t>
  </si>
  <si>
    <t>Hypochlorhydria; alkalosis; hypoadrenal</t>
  </si>
  <si>
    <t>HCl challenge, ph monitoring and appropriate diet changes, Adrenal Stress Index Test, HeartMath and other stress management skills</t>
  </si>
  <si>
    <t>Carbon dioxide, total, serum</t>
  </si>
  <si>
    <t>mEq/L</t>
  </si>
  <si>
    <t>Alkalosis; hyperadrenal; hypochlorhydria; respiratory distress</t>
  </si>
  <si>
    <t>Acidosis; thiamin (B-1) deficiency; hyperventilation</t>
  </si>
  <si>
    <t>pH monitoring and appropriate diet changes, HCl challenge</t>
  </si>
  <si>
    <t>Calcium, serum</t>
  </si>
  <si>
    <t>mg/dL</t>
  </si>
  <si>
    <t>Hypothyroid; vitamin D excess; hypoadrenal; hyper- parathyroid</t>
  </si>
  <si>
    <t>Hypochlorhydria; hypoparathyroid;deficiency of vitamin D, essential fatty acids, or calcium</t>
  </si>
  <si>
    <t>Check serum vitamin D, HCl challenge, optimize omega 6 to 3 fat ratio per the chart and consider blood spot fatty acid test</t>
  </si>
  <si>
    <t>Phosphorus, serum</t>
  </si>
  <si>
    <t>mg/dL</t>
  </si>
  <si>
    <t>Hypoparathyroid; fracture; excess vitamin D intake; excess dietary phosphate (soda); kidney</t>
  </si>
  <si>
    <t>Hyper parathyroid; hypochlorhydria; hyperinsulin; high carb diet; vitamin D deficiency</t>
  </si>
  <si>
    <t>Test and adjust vitamin D supplementation, HCl challenge, enzymes, optimize digestion</t>
  </si>
  <si>
    <t>Protein, total, serum</t>
  </si>
  <si>
    <t>g/dL</t>
  </si>
  <si>
    <t>Dehydration</t>
  </si>
  <si>
    <t>Hypochlorhydria; poor digestion; GI inflammation; liver; low protein diet</t>
  </si>
  <si>
    <t>Protein intake, HCl challenge, enzymes, optimize digestion, supplement with raw protein powder (Sunwarrior, Warrior Food, Vitamin Code raw protein) until digestive status is optimized</t>
  </si>
  <si>
    <t>Albumin, serum</t>
  </si>
  <si>
    <t>g/dL</t>
  </si>
  <si>
    <t>Dehydration</t>
  </si>
  <si>
    <t>Hypochlorhydria; liver; oxidative stress; vitamin C deficiency</t>
  </si>
  <si>
    <t>Rule out liver problems, check protein intake, HCl challenge, enzymes, optimize digestion, supplement with raw protein powder (Sunwarrior, Warrior Food, Vitamin Code raw protein) until digestive status is optimized, anti-inflammatory diet</t>
  </si>
  <si>
    <t>Globulin, total, serum</t>
  </si>
  <si>
    <t>g/dL</t>
  </si>
  <si>
    <t>Hypochlorhydria; liver; oxidative stress; metals/chemicals; autoimmune/allergy</t>
  </si>
  <si>
    <t>Poor digestion; GI inflammation; low immunity</t>
  </si>
  <si>
    <t>Rule out liver problems, check protein intake, HCl challenge, enzymes, optimize digestion, supplement with raw protein powder (Sunwarrior, Warrior Food, Vitamin Code raw protein) until digestive status is optimized, anti-inflammatory diet</t>
  </si>
  <si>
    <t>A/G Ratio</t>
  </si>
  <si>
    <t>calc</t>
  </si>
  <si>
    <t>See Globulin &amp; Albumin</t>
  </si>
  <si>
    <t>See Globulin &amp; Albumin</t>
  </si>
  <si>
    <t>Bilirubin, serum, total</t>
  </si>
  <si>
    <t>mg/dL</t>
  </si>
  <si>
    <t>Liver/gallbladder; thymus; oxidative stress; RBC hemolysis; Gilbert's syndrome</t>
  </si>
  <si>
    <t>Spleen</t>
  </si>
  <si>
    <t>Check liver</t>
  </si>
  <si>
    <t>Alkaline phosphatase, serum</t>
  </si>
  <si>
    <t>U/L</t>
  </si>
  <si>
    <t>Liver/gall bladder; bone loss/disease; leaky gut syndrome; shingles; vitamin C deficiency</t>
  </si>
  <si>
    <t>Estrogen dominance; zinc and/or B-6 deficiency; malabsorption; hypothyroid/adrenal</t>
  </si>
  <si>
    <t>If &gt;120, do isoenzymes</t>
  </si>
  <si>
    <t>Lactate dehydrogenase (LDH), serum</t>
  </si>
  <si>
    <t>U/L</t>
  </si>
  <si>
    <t>Liver/gall bladder; heart; B12/folate deficiency; inflammation; tissue destruction; viral infection</t>
  </si>
  <si>
    <t>Hypoglycemia</t>
  </si>
  <si>
    <t>Isoenzymes if high</t>
  </si>
  <si>
    <t>Aspartate aminotransferase (AST) (SGOT), serum</t>
  </si>
  <si>
    <t>U/L</t>
  </si>
  <si>
    <t>Liver; heart; muscle breakdown; mono/EBV/CMV</t>
  </si>
  <si>
    <t>Vitamin B-6 deficiency; alcoholism</t>
  </si>
  <si>
    <t>If the SGOT is elevated above SGPT, look outside of liver</t>
  </si>
  <si>
    <t>Alanine aminotransferase (ALT)  (SGPT), serum</t>
  </si>
  <si>
    <t>U/L</t>
  </si>
  <si>
    <t>Liver/gall bladder; muscle breakdown; alcoholism</t>
  </si>
  <si>
    <t>Vitamin B-6 deficiency; early fatty liver; alcoholism</t>
  </si>
  <si>
    <t>If the SGOT is elevated above SGPT, look outside of liver</t>
  </si>
  <si>
    <t>Gamma-glutamyltransferase (GGT), serum</t>
  </si>
  <si>
    <t>U/L</t>
  </si>
  <si>
    <t>Liver/gall bladder; pancreas (including insufficiency); excess alcohol;</t>
  </si>
  <si>
    <t>Vitamin B-6 and/or magnesium deficiency; malabsorption; hypothyroid; oral contraceptives</t>
  </si>
  <si>
    <t>If GGT is elevated above SGOT &amp; SGPT, problem is more likely in gall bladder, bile ducts &amp; pancreas</t>
  </si>
  <si>
    <t>Iron, serum</t>
  </si>
  <si>
    <t>µg/dL</t>
  </si>
  <si>
    <t>Liver; hemochromotosis; excess consumption of iron; iron conversion problem (B-12, folic acid, B-6, molybdenum); chronic viral infection</t>
  </si>
  <si>
    <t>Anemia; hypochlorhydria; internal bleeding</t>
  </si>
  <si>
    <t>Serum ferritin, look at hemoglobin, hematocrit and MCV, HCL challenge if low</t>
  </si>
  <si>
    <t>Cholesterol,  total, serum</t>
  </si>
  <si>
    <t>mg/dL</t>
  </si>
  <si>
    <t>Hypothyroid; adrenal stress; fat malabsorption; insulin resistance/diabetes; fatty liver; multiple sclerosis; trans fats</t>
  </si>
  <si>
    <t>Oxidative stress; heavy metal/chemical overload; gallbladder; low fat diet; hyperthyroid; autoimmune; hyperadrenals</t>
  </si>
  <si>
    <t>VAP; VLDL; C-reactive protein; homocysteine, imaging of heart</t>
  </si>
  <si>
    <t>Triglycerides, serum</t>
  </si>
  <si>
    <t>mg/dL</t>
  </si>
  <si>
    <t>Insulin resistance/diabetes; high sugar intake; liver; fat malabsorption; alcoholism; stress; hypothyroid</t>
  </si>
  <si>
    <t>Fat malabsorption; low fat diet; hyperthyroid; autoimmune; hyper adrenals</t>
  </si>
  <si>
    <t>low sugar diet, avoid refined foods, optimize fat digestion (enzymes)</t>
  </si>
  <si>
    <t>Cholesterol, high-density lipoprotein (HDL) (low level), serum</t>
  </si>
  <si>
    <t>mg/dL</t>
  </si>
  <si>
    <t>Autoimmune processes; estrogen dominance</t>
  </si>
  <si>
    <t>Refined carbs; insulin resistance/diabetes; oxidative stress; heavy metal/chemical; fatty liver; hyperthyroid; sedentary lifestyle</t>
  </si>
  <si>
    <t>Rule out estrogen dominance, if high.  If low, increase exercise</t>
  </si>
  <si>
    <t>Cholesterol, low-density lipoprotein (LDL) (high-level), serum</t>
  </si>
  <si>
    <t>mg/dL</t>
  </si>
  <si>
    <t>Insulin resistance/diabetes; high sugar intake; liver; fat malabsorption; alcoholism; stress; hypothyroid</t>
  </si>
  <si>
    <t>VAP; VLDL; C-reactive protein; homocysteine, imaging of heart</t>
  </si>
  <si>
    <t>Triglycerides/HDL ratio, calc</t>
  </si>
  <si>
    <t>-</t>
  </si>
  <si>
    <t>Increase exercise if low: burst training, weights</t>
  </si>
  <si>
    <t>THYROID MARKERS</t>
  </si>
  <si>
    <t>Thyroid-stimulating hormone (TSH), serum</t>
  </si>
  <si>
    <t>μIU/mL</t>
  </si>
  <si>
    <t>Hypothyroidism</t>
  </si>
  <si>
    <t>Hyperthyroid; hypopituitary; heavy metals</t>
  </si>
  <si>
    <t>Additional testing: Total T4, Free T3 and antibodies: thyroid peroxidase (TPO) and Antithyroglobulin if high, thyroid stimulating antibodies, if low</t>
  </si>
  <si>
    <t>Thyroxine, total, (T4  or TT4), serum</t>
  </si>
  <si>
    <t>µg/mL</t>
  </si>
  <si>
    <t>Hyperthyroidism, thyroid replacement medication</t>
  </si>
  <si>
    <t>Hypothyroid, anterior pituitary dysfunction,  iodine or selenium deficiency, deficiency of cofactors: B1</t>
  </si>
  <si>
    <t>Replenish nutrients, test for antibodies as per TSH follow-up</t>
  </si>
  <si>
    <t>Triiodothyronine (T3) uptake, serum</t>
  </si>
  <si>
    <t>%</t>
  </si>
  <si>
    <t>Hyperthyroidism, thyroid replacement medication</t>
  </si>
  <si>
    <t>Hypothyroid; deficiency of selenium or iodine</t>
  </si>
  <si>
    <t>Further testing as per TSH</t>
  </si>
  <si>
    <t>Free Thyroxine Index (FTI), serum</t>
  </si>
  <si>
    <t>Total T3 or TT3 (total triiodothyronine), serum</t>
  </si>
  <si>
    <t>ng/dL</t>
  </si>
  <si>
    <t>Thyroxine, free (FT4), serum</t>
  </si>
  <si>
    <t>ng/dL</t>
  </si>
  <si>
    <t>Hyperthyroid; estrogen dominance; adrenal fatigue</t>
  </si>
  <si>
    <t>Hypothyroid; iodine deficiency</t>
  </si>
  <si>
    <t>Free T3 or FT3 (triiodothyronine, free), serum</t>
  </si>
  <si>
    <t>pg/dL</t>
  </si>
  <si>
    <t>Hyperthyroid; iodine deficiency, T4 over conversion, excess testosterone</t>
  </si>
  <si>
    <t>Hypothyroid; selenium deficiency, T4 under conversion, estrogen dominance</t>
  </si>
  <si>
    <t>Test estrogen, testosterone, look for exogenous sources, i.e., birth control pills, hormone replacement therapy</t>
  </si>
  <si>
    <t>Reverse T3 (RT3 or Reverse Triiodothyronine), serum</t>
  </si>
  <si>
    <t>ng/dL</t>
  </si>
  <si>
    <t>Low Free T3 , insufficient T4 to T3 conversion</t>
  </si>
  <si>
    <t>No specific significance</t>
  </si>
  <si>
    <t>Full thyroid panel and nutritional replacement.</t>
  </si>
  <si>
    <t>Thyroxine-binding globulin (TBG), serum</t>
  </si>
  <si>
    <t>µg/m</t>
  </si>
  <si>
    <t>Poor unbinding of thyroid hormones  and insufficient levels of free hormones - excess estrogen</t>
  </si>
  <si>
    <t>Full thyroid and hormone evaluation - birth control pills</t>
  </si>
  <si>
    <t>Thyroglobulin antibody screen (or antithyroglobulin), serum</t>
  </si>
  <si>
    <t>IU/mL</t>
  </si>
  <si>
    <t>Autoimmune thyroid, probably Hashimoto's</t>
  </si>
  <si>
    <t>Normal is negative</t>
  </si>
  <si>
    <t>Immune system balancing protocol, gluten and allergen free diet</t>
  </si>
  <si>
    <t>Thyroid peroxidase (TPO) antibodies, serum</t>
  </si>
  <si>
    <t>IU/mL</t>
  </si>
  <si>
    <t>Autoimmune thyroid, probably Hashimoto's</t>
  </si>
  <si>
    <t>Normal is negative</t>
  </si>
  <si>
    <t>Immune system balancing protocol, gluten and allergen free diet</t>
  </si>
  <si>
    <t>CBC MARKERS</t>
  </si>
  <si>
    <t>White blood cell count (WBC), whole blood</t>
  </si>
  <si>
    <t>/µL</t>
  </si>
  <si>
    <t>Acute viral or bacterial infection; stress; highly refined diets; parasites</t>
  </si>
  <si>
    <t>Chronic viral or bacterial infection; enzyme deficiency; lupus; raw food diet; deficiencies of B-6, B-12 and/or folic acid; food allergies; parasites</t>
  </si>
  <si>
    <t>Further testing to determine source of infection, nutritional deficiency</t>
  </si>
  <si>
    <t>Red blood cell count (RBC) (female), whole blood</t>
  </si>
  <si>
    <t>x10^6/µL</t>
  </si>
  <si>
    <t>Dehydration; respiratory distress; vitamin C deficiency; polycythemia vera</t>
  </si>
  <si>
    <t>Anemia (iron, B-6, B-12 and/or folic acid); internal bleeding</t>
  </si>
  <si>
    <t>Retest in 3 months, hydrate properly if high.  If low, look at other markers and possibly  test ferritin, iron, B12 -methylmalonic acid</t>
  </si>
  <si>
    <t>Red blood cell count (RBC) (male), whole blood</t>
  </si>
  <si>
    <t>x10^6/µL</t>
  </si>
  <si>
    <t>Dehydration; respiratory distress; vitamin C deficiency; polycythemia vera</t>
  </si>
  <si>
    <t>Anemia (iron, B-6, B-12 and/or folic acid); internal bleeding</t>
  </si>
  <si>
    <t>Retest in 3 months, hydrate properly, if high.  If low, look at other markers and possibly  test ferritin, iron, B12 -methlymalonic acid</t>
  </si>
  <si>
    <t>Hemoglobin (Hb) (female), whole blood</t>
  </si>
  <si>
    <t>g/dL</t>
  </si>
  <si>
    <t>Asthma/emphysema; polycythemia vera; dehydration</t>
  </si>
  <si>
    <t>Anemia; vitamin C deficiency; digestive inflammation; internal bleeding; copper deficiency</t>
  </si>
  <si>
    <t>Look at other markers - hct, rbc, mcv and test ferritin, iron</t>
  </si>
  <si>
    <t>Hemoglobin (Hb) (male), whole blood</t>
  </si>
  <si>
    <t>g/dL</t>
  </si>
  <si>
    <t>Asthma/emphysema; polycythemia vera; dehydration</t>
  </si>
  <si>
    <t>Anemia; vitamin C deficiency; digestive inflammation; internal bleeding; copper deficiency</t>
  </si>
  <si>
    <t>Look at other markers - hct, rbc, mcv and test ferritin, iron</t>
  </si>
  <si>
    <t>Hematocrit (female), whole blood</t>
  </si>
  <si>
    <t>%</t>
  </si>
  <si>
    <t>Asthma/emphysema; polycythemia vera; dehydration; spleen; deficiency of B-6; adrenal</t>
  </si>
  <si>
    <t>Anemia; internal bleeding; digestion inflammation; thymus hypofunction; deficiencies of vitamin C or thiamin (B-1); parasites</t>
  </si>
  <si>
    <t>Look at other markers - hct, rbc, mcv and test ferritin, iron, rule out internal bleeding</t>
  </si>
  <si>
    <t>Hematocrit (male), whole blood</t>
  </si>
  <si>
    <t>%</t>
  </si>
  <si>
    <t>Asthma/emphysema; polycythemia vera; dehydration; spleen; deficiency of B-6; adrenal</t>
  </si>
  <si>
    <t>Anemia; internal bleeding; digestion inflammation; thymus hypofunction; deficiencies of vitamin C or thiamin (B-1); parasites</t>
  </si>
  <si>
    <t>look at other markers - hct, rbc, mcv and test ferritin, iron, rule out internal bleeding</t>
  </si>
  <si>
    <t>Mean corpuscular volume (MCV), whole blood</t>
  </si>
  <si>
    <t>µm^3</t>
  </si>
  <si>
    <t>Anemia (B-12/folic acid); hypochlohydria; vitamin C deficiency; heavy metals; parasites</t>
  </si>
  <si>
    <t>Anemia (iron/B-6); internal bleeding</t>
  </si>
  <si>
    <t>Urinary methylmalonic acid to test B-12, or supplement (sublingual, patch, or shot)</t>
  </si>
  <si>
    <t>Mean corpuscular hemoglobin (MCH), whole blood</t>
  </si>
  <si>
    <t>pg/cell</t>
  </si>
  <si>
    <t>Anemia (B-12/folic acid); hypochlohydria</t>
  </si>
  <si>
    <t>Anemia(iron/B-6); vitamin C deficiency; internal bleeding; heavy metals body burden</t>
  </si>
  <si>
    <t>Urinary methylmalonic acid to test B-12, or supplement (sublingual, patch, or shot)</t>
  </si>
  <si>
    <t>Mean corpuscular hemoglobin concentration (MCHC), whole blood</t>
  </si>
  <si>
    <t>g/dL</t>
  </si>
  <si>
    <t>Anemia (B-12/folic acid); hypochlohydria</t>
  </si>
  <si>
    <t>Anemia(iron/B-6); vitamin C deficiency; internal bleeding; heavy metals body burden</t>
  </si>
  <si>
    <t>Urinary methylmalonic acid to test B-12, or supplement (sublingual, patch, or shot)</t>
  </si>
  <si>
    <t>Red blood cell distribution width (RDW or RCDW)</t>
  </si>
  <si>
    <t>%</t>
  </si>
  <si>
    <t>Deficiencies of iron, B-12 and/or folate; thalassemia</t>
  </si>
  <si>
    <t>Blood loss anemia</t>
  </si>
  <si>
    <t>Urinary methylmalonic acid to test B-12, or supplement (sublingual, patch or shot)</t>
  </si>
  <si>
    <t>Platelet count (thrombocytes), whole blood</t>
  </si>
  <si>
    <t>×10^3/µL</t>
  </si>
  <si>
    <t>Atherosclerosis</t>
  </si>
  <si>
    <t>heavy metals, free radicals</t>
  </si>
  <si>
    <t>Vitamin E and EFAs to thin blood if high, test for metals and improve antioxidants, if low</t>
  </si>
  <si>
    <t>Neutrophils, whole blood, number fraction</t>
  </si>
  <si>
    <t>%</t>
  </si>
  <si>
    <t>Bacterial</t>
  </si>
  <si>
    <t>Viral issue</t>
  </si>
  <si>
    <t>Find root cause of inflammation/infection</t>
  </si>
  <si>
    <t>Lymphocytes, whole blood, number fraction</t>
  </si>
  <si>
    <t>%</t>
  </si>
  <si>
    <t>Viral issue</t>
  </si>
  <si>
    <t>Bacterial</t>
  </si>
  <si>
    <t>Find root cause of inflammation/infection</t>
  </si>
  <si>
    <t>Monocytes, whole blood, number fraction</t>
  </si>
  <si>
    <t>%</t>
  </si>
  <si>
    <t>Acute and healing and recovery stages, parasites, liver dysfunction, prostate</t>
  </si>
  <si>
    <t>n/a</t>
  </si>
  <si>
    <t>Find root cause of inflammation/infection</t>
  </si>
  <si>
    <t>Eosinophils, whole blood, number fraction</t>
  </si>
  <si>
    <t>%</t>
  </si>
  <si>
    <t>Allergy, parasites</t>
  </si>
  <si>
    <t>n/a</t>
  </si>
  <si>
    <t>Find root cause of inflammation/infection</t>
  </si>
  <si>
    <t>Basophils, whole blood, number fraction</t>
  </si>
  <si>
    <t>%</t>
  </si>
  <si>
    <t>Inflammation, parasites</t>
  </si>
  <si>
    <t>n/a</t>
  </si>
  <si>
    <t>Find root cause of inflammation/infection</t>
  </si>
  <si>
    <t>Neutrophils (absolute), whole blood</t>
  </si>
  <si>
    <t>/µL</t>
  </si>
  <si>
    <t>Same as above</t>
  </si>
  <si>
    <t>Same as above</t>
  </si>
  <si>
    <t>Same as above</t>
  </si>
  <si>
    <t>Lymphs (absolute), whole blood</t>
  </si>
  <si>
    <t>/µL</t>
  </si>
  <si>
    <t>Same as above</t>
  </si>
  <si>
    <t>Same as above</t>
  </si>
  <si>
    <t>Same as above</t>
  </si>
  <si>
    <t>Monocytes (absolute), whole blood</t>
  </si>
  <si>
    <t>/µL</t>
  </si>
  <si>
    <t>Same as above</t>
  </si>
  <si>
    <t>Same as above</t>
  </si>
  <si>
    <t>Same as above</t>
  </si>
  <si>
    <t>Eosinophils (absolute), whole blood</t>
  </si>
  <si>
    <t>/µL</t>
  </si>
  <si>
    <t>Same as above</t>
  </si>
  <si>
    <t>Same as above</t>
  </si>
  <si>
    <t>Same as above</t>
  </si>
  <si>
    <t>Basophils (absolute), whole blood</t>
  </si>
  <si>
    <t>/µL</t>
  </si>
  <si>
    <t>Same as above</t>
  </si>
  <si>
    <t>Same as above</t>
  </si>
  <si>
    <t>Same as above</t>
  </si>
  <si>
    <t>ADDITIONAL MARKERS</t>
  </si>
  <si>
    <t>Homocysteine (female), plasma</t>
  </si>
  <si>
    <t>mg/L</t>
  </si>
  <si>
    <t>Cardiovascular risk</t>
  </si>
  <si>
    <t>n/a</t>
  </si>
  <si>
    <t>Further lipid testing, VAP, CRP</t>
  </si>
  <si>
    <t>Homocysteine (male), plasma</t>
  </si>
  <si>
    <t>mg/L</t>
  </si>
  <si>
    <t>Cardiovascular risk</t>
  </si>
  <si>
    <t>n/a</t>
  </si>
  <si>
    <t>Further lipid testing, VAP, CRP</t>
  </si>
  <si>
    <t>Erythrocyte sedimentation rate (ESR), plasma</t>
  </si>
  <si>
    <t>mm/hr</t>
  </si>
  <si>
    <t>Inflammation</t>
  </si>
  <si>
    <t>n/a</t>
  </si>
  <si>
    <t>Find source of inflammation</t>
  </si>
  <si>
    <t>hs-CRP (high-sensitivity C-reactive protein), serum</t>
  </si>
  <si>
    <t>mg/L</t>
  </si>
  <si>
    <t>Inflammation, vascular inflammation, atherosclerosis</t>
  </si>
  <si>
    <t>n/a</t>
  </si>
  <si>
    <t>Find source of inflammation</t>
  </si>
  <si>
    <t>Apolipoprotein A-1,serum</t>
  </si>
  <si>
    <t>mg/dL</t>
  </si>
  <si>
    <t>Lipid disorder</t>
  </si>
  <si>
    <t>n/a</t>
  </si>
  <si>
    <t>Further lipid testing, VAP, CRP</t>
  </si>
  <si>
    <t>Apolipoprotein B, serum</t>
  </si>
  <si>
    <t>mg/dL</t>
  </si>
  <si>
    <t>Lipid disorder</t>
  </si>
  <si>
    <t>n/a</t>
  </si>
  <si>
    <t>Further lipid testing, VAP, CRP</t>
  </si>
  <si>
    <t>Reticulocytes count (female), whole blood</t>
  </si>
  <si>
    <t>%</t>
  </si>
  <si>
    <t>Hemolytic anemia (can be a sign of serious disease!)</t>
  </si>
  <si>
    <t>Chronic anemia (deficiencies of B-6, B-12, folate and/or iron); hypoadrenal</t>
  </si>
  <si>
    <t>Medical evaluation if high</t>
  </si>
  <si>
    <t>Reticulocytes count (male), whole blood</t>
  </si>
  <si>
    <t>%</t>
  </si>
  <si>
    <t>Hemolytic anemia (can be a sign of serious disease!)</t>
  </si>
  <si>
    <t>Medical evaluation if high</t>
  </si>
  <si>
    <t>Hemoglobin A1C (glycated hemoglobin), whole blood</t>
  </si>
  <si>
    <t>% of total hemoglobin</t>
  </si>
  <si>
    <t>Diabetes/insulin resistance</t>
  </si>
  <si>
    <t>Hypoglycemia</t>
  </si>
  <si>
    <t>Low carb diet and retest</t>
  </si>
  <si>
    <t>Insulin, fasting, serum</t>
  </si>
  <si>
    <t>µIU/mL</t>
  </si>
  <si>
    <t>Nothing indicated by too low, hyperinsulinemia, diabetes, metabolic syndrome</t>
  </si>
  <si>
    <t>Nothing indicated by too low</t>
  </si>
  <si>
    <t>Iron (transferrin) saturation (calc), female, serum</t>
  </si>
  <si>
    <t>% - iron serum/TIBC</t>
  </si>
  <si>
    <t>Hemochromotosis; internal bleeding; deficiencies of B-6, B-12, folate and/or protein</t>
  </si>
  <si>
    <t>Iron deficiency</t>
  </si>
  <si>
    <t>Supplement as appropriate</t>
  </si>
  <si>
    <t>Iron (transferrin) saturation (calc), male, serum</t>
  </si>
  <si>
    <t>% - iron serum/TIBC</t>
  </si>
  <si>
    <t>Hemochromotosis; internal bleeding; deficiencies of B-6, B-12, folate and/or protein</t>
  </si>
  <si>
    <t>Iron deficiency</t>
  </si>
  <si>
    <t>Supplement as appropriate</t>
  </si>
  <si>
    <t>TIBC - total iron binding capacity, serum</t>
  </si>
  <si>
    <t>mcg/dL</t>
  </si>
  <si>
    <t>Anemia; internal bleeding</t>
  </si>
  <si>
    <t>Hemochromotosis; internal bleeding; low protein</t>
  </si>
  <si>
    <t>medical evaluation to rule out serious disease</t>
  </si>
  <si>
    <t>Transferrin, serum</t>
  </si>
  <si>
    <t>mg/dL</t>
  </si>
  <si>
    <t>Ferritin (female), serum</t>
  </si>
  <si>
    <t>ng/mL</t>
  </si>
  <si>
    <t>Hemochromotosis; excess consumption of iron; inflammation; liver; oxidative stress</t>
  </si>
  <si>
    <t>Anemia</t>
  </si>
  <si>
    <t>If high, reduce iron intake , donate blood, evaluation for hemochromatosis</t>
  </si>
  <si>
    <t>Ferritin (male), serum</t>
  </si>
  <si>
    <t>ng/mL</t>
  </si>
  <si>
    <t>Hemochromotosis; excess consumption of iron; inflammation; liver; oxidative stress</t>
  </si>
  <si>
    <t>Anemia</t>
  </si>
  <si>
    <t>If high, reduce iron intake , donate blood, evaluation for hemochromatosis</t>
  </si>
  <si>
    <t>Magnesium, serum</t>
  </si>
  <si>
    <t>mEq/L</t>
  </si>
  <si>
    <t>Kidney; hypothyroid</t>
  </si>
  <si>
    <t>Muscle spasm; epilepsy; hyperadrenal; malabsorption</t>
  </si>
  <si>
    <t>Food, supplementation</t>
  </si>
  <si>
    <t>VITAMINS</t>
  </si>
  <si>
    <t>Vitamin D, 25-hydroxyvitamin D, serum</t>
  </si>
  <si>
    <t>ng/mL</t>
  </si>
  <si>
    <t>Excess vitamin D intake, kidney stress</t>
  </si>
  <si>
    <t>Insufficient vitamin D Intake, insufficient sunlight, kidney stress</t>
  </si>
  <si>
    <t>Vitamin B12, serum</t>
  </si>
  <si>
    <t>pg/mL</t>
  </si>
  <si>
    <t>Excessive vitamin B12 intake</t>
  </si>
  <si>
    <t>Insufficient vitamin B12 intake, insufficient stomach acid, intrinsic factor antibodies,</t>
  </si>
  <si>
    <t>Folate, serum</t>
  </si>
  <si>
    <t>ng/mL</t>
  </si>
  <si>
    <t>-</t>
  </si>
  <si>
    <t>-</t>
  </si>
  <si>
    <t>Excess intake</t>
  </si>
  <si>
    <t>Dietary deficiency</t>
  </si>
  <si>
    <t>HORMONES</t>
  </si>
  <si>
    <t>Cortisol, serum</t>
  </si>
  <si>
    <t>µg/dL</t>
  </si>
  <si>
    <t>Excess stress</t>
  </si>
  <si>
    <t>Adrenal burnout</t>
  </si>
  <si>
    <t>Progesterone, serum</t>
  </si>
  <si>
    <t>ng/mL</t>
  </si>
  <si>
    <t>Excess supplementation</t>
  </si>
  <si>
    <t>Estradiol (E2), serum</t>
  </si>
  <si>
    <t>pg/mL</t>
  </si>
  <si>
    <t>Sex-hormone binding globulin (SHBG), serum</t>
  </si>
  <si>
    <t>µg/mL</t>
  </si>
  <si>
    <t>Testosterone, serum</t>
  </si>
  <si>
    <t>ng/dL</t>
  </si>
  <si>
    <t>Free testosterone, serum</t>
  </si>
  <si>
    <t>ng/dL</t>
  </si>
  <si>
    <t>Dehydroepiandrosterone sulfate (DHEA-S), serum</t>
  </si>
  <si>
    <t>mcg/dL</t>
  </si>
  <si>
    <t>Adrenal stress, PCOS</t>
  </si>
  <si>
    <t>Adrenal burnout</t>
  </si>
  <si>
    <t>Luteinizing hormone (LH), serum</t>
  </si>
  <si>
    <t>mIU/mL</t>
  </si>
  <si>
    <t>Menopause, perimenopause</t>
  </si>
  <si>
    <t>Follicle-stimulating hormone (FSH), serum</t>
  </si>
  <si>
    <t>mIU/mL</t>
  </si>
  <si>
    <t>Menopause, perimenopause</t>
  </si>
  <si>
    <t>Aldosterone, serum</t>
  </si>
  <si>
    <t>ng/dL</t>
  </si>
  <si>
    <t>Adrenocorticotropic hormone (ACTH), plasma</t>
  </si>
  <si>
    <t>pg/mL</t>
  </si>
  <si>
    <t>IMMUNE MARKERS</t>
  </si>
  <si>
    <t>Lyme IgG/IgM antibodies, serum</t>
  </si>
  <si>
    <t>a negative test is normal</t>
  </si>
  <si>
    <t>Lyme's disease antibodies</t>
  </si>
  <si>
    <t>Normal</t>
  </si>
  <si>
    <t>Lyme IgG p41 band antibodies, serum</t>
  </si>
  <si>
    <t>a negative test is normal</t>
  </si>
  <si>
    <t>Lyme's disease antibodies</t>
  </si>
  <si>
    <t>Normal</t>
  </si>
  <si>
    <t>Candida IgG antibody, serum</t>
  </si>
  <si>
    <t>&gt; or = 1.0 antibody detected</t>
  </si>
  <si>
    <t>Candida overgrowth</t>
  </si>
  <si>
    <t>Normal</t>
  </si>
  <si>
    <t>Candida IgM antibody,serum</t>
  </si>
  <si>
    <t>&gt; or = 1.0 antibody detected</t>
  </si>
  <si>
    <t>Candida overgrowth</t>
  </si>
  <si>
    <t>Normal</t>
  </si>
  <si>
    <t>Insulin-like growth factor 1 (IGF -1), serum</t>
  </si>
  <si>
    <t>ng/mL</t>
  </si>
  <si>
    <t>Can be suggestive of low growth hormone (GH)</t>
  </si>
  <si>
    <t>Possible tumor or growth, pituitary tumor</t>
  </si>
  <si>
    <t>Antinuclear Antibodies (ANA), serum</t>
  </si>
  <si>
    <t>Negative is normal</t>
  </si>
  <si>
    <t>Autoimmune, possibly Lupus</t>
  </si>
  <si>
    <t>Normal</t>
  </si>
  <si>
    <t>Carbohydrate antigen (CA 19-9), serum</t>
  </si>
  <si>
    <t>U/mL</t>
  </si>
  <si>
    <t>Autoimmune disease</t>
  </si>
  <si>
    <t>Normal</t>
  </si>
  <si>
    <t>Carcinoembryonic antigen (CEA), serum</t>
  </si>
  <si>
    <t>ng/mL</t>
  </si>
  <si>
    <t>Cancer marker</t>
  </si>
  <si>
    <t>Normal</t>
  </si>
  <si>
    <t>Sedimentation rate, whole blood</t>
  </si>
  <si>
    <t>mm/h</t>
  </si>
  <si>
    <t>Inflammation</t>
  </si>
  <si>
    <t>Normal</t>
  </si>
  <si>
    <t>Creatine kinase (CK), total, serum</t>
  </si>
  <si>
    <t>U/L</t>
  </si>
  <si>
    <t>Damage to muscle or heart, some forms of muscular dystrophy if very high</t>
  </si>
  <si>
    <t>Normal</t>
  </si>
  <si>
    <t>a negative test is normal</t>
  </si>
  <si>
    <t>Autoimmune disorder</t>
  </si>
  <si>
    <t>Normal</t>
  </si>
  <si>
    <t>CATEGORIES</t>
  </si>
  <si>
    <t>Units</t>
  </si>
  <si>
    <t>LAB RANGE</t>
  </si>
  <si>
    <t>IDEAL RANGE</t>
  </si>
  <si>
    <t>Min</t>
  </si>
  <si>
    <t>Max</t>
  </si>
  <si>
    <t>Min</t>
  </si>
  <si>
    <t>Max</t>
  </si>
  <si>
    <t>·         BUN (hi or lo)</t>
  </si>
  <si>
    <t>mg/dL</t>
  </si>
  <si>
    <t>·         Chloride (lo)</t>
  </si>
  <si>
    <t>mmol/L</t>
  </si>
  <si>
    <t>·         Carbon Dioxide (hi)</t>
  </si>
  <si>
    <t>mmol/L</t>
  </si>
  <si>
    <t>·         Calcium (lo)</t>
  </si>
  <si>
    <t>mg/dL</t>
  </si>
  <si>
    <t>·         Phosphorus (lo)</t>
  </si>
  <si>
    <t>mg/dL</t>
  </si>
  <si>
    <t>·         Protein (lo)</t>
  </si>
  <si>
    <t>G/dl</t>
  </si>
  <si>
    <t>·         Albumin (lo)</t>
  </si>
  <si>
    <t>G/dl</t>
  </si>
  <si>
    <t>·         Globulin (hi)</t>
  </si>
  <si>
    <t>G/100 ml</t>
  </si>
  <si>
    <t>·         Iron (lo)</t>
  </si>
  <si>
    <t>ug/dl</t>
  </si>
  <si>
    <t>·         Hemoglobin (lo) (Female)</t>
  </si>
  <si>
    <t>gm/dl</t>
  </si>
  <si>
    <t>·         Hemoglobin (lo) (Male)</t>
  </si>
  <si>
    <t>gm/dl</t>
  </si>
  <si>
    <t>·         MCV (hi)</t>
  </si>
  <si>
    <t>cu microns</t>
  </si>
  <si>
    <t>·         MCH (hi)</t>
  </si>
  <si>
    <t>g/cu microns</t>
  </si>
  <si>
    <t>·         MCHC (hi)</t>
  </si>
  <si>
    <t>g/cu microns</t>
  </si>
  <si>
    <t>Liver and Gallbladder</t>
  </si>
  <si>
    <t>·         Glucose (hi)</t>
  </si>
  <si>
    <t>mg/dl</t>
  </si>
  <si>
    <t>·         BUN (lo)</t>
  </si>
  <si>
    <t>mg/dL</t>
  </si>
  <si>
    <t>·         Protein (lo)</t>
  </si>
  <si>
    <t>G/dl</t>
  </si>
  <si>
    <t>·         Albumin (lo)</t>
  </si>
  <si>
    <t>G/dl</t>
  </si>
  <si>
    <t>·         Globulin (hi)</t>
  </si>
  <si>
    <t>G/100 ml</t>
  </si>
  <si>
    <t>·         Bilirubin (hi)</t>
  </si>
  <si>
    <t>mg/dl</t>
  </si>
  <si>
    <t>·         Alkaline Phosphatase (hi)</t>
  </si>
  <si>
    <t>U/L</t>
  </si>
  <si>
    <t>·         LDH (hi)</t>
  </si>
  <si>
    <t>U/L</t>
  </si>
  <si>
    <t>·         AST (hi)</t>
  </si>
  <si>
    <t>U/L</t>
  </si>
  <si>
    <t>·         ALT (hi)</t>
  </si>
  <si>
    <t>U/L</t>
  </si>
  <si>
    <t>·         ALT (lo) early fatty liver</t>
  </si>
  <si>
    <t>U/L</t>
  </si>
  <si>
    <t>·         GGT (hi)</t>
  </si>
  <si>
    <t>U/L</t>
  </si>
  <si>
    <t>·         Iron (hi)</t>
  </si>
  <si>
    <t>ug/dl</t>
  </si>
  <si>
    <t>·         Cholesterol (hi) - fatty liver, fat malabsorption, gall bladder stress</t>
  </si>
  <si>
    <t>mg/dl</t>
  </si>
  <si>
    <t>·          LDL (hi) - fatty liver, fat malabsorption, gall bladder stress</t>
  </si>
  <si>
    <t>mg/dl</t>
  </si>
  <si>
    <t>·         Iron (hi) hemochromatosis</t>
  </si>
  <si>
    <t>ug/dl</t>
  </si>
  <si>
    <t>·         Triglycerides (lo or hi) - fat malabsorption</t>
  </si>
  <si>
    <t>mg/dL</t>
  </si>
  <si>
    <t>·         HDL (lo)</t>
  </si>
  <si>
    <t>mg/dl</t>
  </si>
  <si>
    <t>·         Monocytes (hi)</t>
  </si>
  <si>
    <t>x10E3/uL</t>
  </si>
  <si>
    <t>Digestion - Small Intestine and Pancreas</t>
  </si>
  <si>
    <t>·         Uric Acid (hi) (Female)</t>
  </si>
  <si>
    <t>mg/dL</t>
  </si>
  <si>
    <t>·         Uric acid Male (hi)</t>
  </si>
  <si>
    <t>mg/dL</t>
  </si>
  <si>
    <t>·         BUN (lo)</t>
  </si>
  <si>
    <t>mg/dL</t>
  </si>
  <si>
    <t>·         Creatinine (lo)</t>
  </si>
  <si>
    <t>mg/dL</t>
  </si>
  <si>
    <t>·         Protein (lo)</t>
  </si>
  <si>
    <t>G/dl</t>
  </si>
  <si>
    <t>·         Globulin (lo) - GI inflammation</t>
  </si>
  <si>
    <t>G/100 ml</t>
  </si>
  <si>
    <t>·         Alkaline phosphatase (lo)</t>
  </si>
  <si>
    <t>U/L</t>
  </si>
  <si>
    <t>·         Alkaline Phosphatase (hi) - leaky gut</t>
  </si>
  <si>
    <t>U/L</t>
  </si>
  <si>
    <t>·         GGT (lo) - malabsorption</t>
  </si>
  <si>
    <t>U/L</t>
  </si>
  <si>
    <t>·         Hematocrit (lo) - inflammation (Female)</t>
  </si>
  <si>
    <t>%</t>
  </si>
  <si>
    <t>·         Hematocrit (lo) - inflammation (Male)</t>
  </si>
  <si>
    <t>%</t>
  </si>
  <si>
    <t>Digestion - Large Intestine</t>
  </si>
  <si>
    <t>·         Sodium (lo) laxatives</t>
  </si>
  <si>
    <t>mmol/L</t>
  </si>
  <si>
    <t>Cardiovascular System</t>
  </si>
  <si>
    <t>·         Uric Acid (hi) (Female)</t>
  </si>
  <si>
    <t>mg/dL</t>
  </si>
  <si>
    <t>·         Uric acid Male (hi)</t>
  </si>
  <si>
    <t>mg/dL</t>
  </si>
  <si>
    <t>·         Potassium (lo) - hypertension</t>
  </si>
  <si>
    <t>mmol/L</t>
  </si>
  <si>
    <t>·         Sodium (hi) - edema</t>
  </si>
  <si>
    <t>mmol/L</t>
  </si>
  <si>
    <t>·         LDH (hi)</t>
  </si>
  <si>
    <t>U/L</t>
  </si>
  <si>
    <t>·         AST (hi)</t>
  </si>
  <si>
    <t>U/L</t>
  </si>
  <si>
    <t>·         Platelet s(hi) - atherosclerosis</t>
  </si>
  <si>
    <t>(K)</t>
  </si>
  <si>
    <t>·         Homocysteine (hi) (Female)</t>
  </si>
  <si>
    <t>µmol/L</t>
  </si>
  <si>
    <t>·         Homocysteine (hi) (Male)</t>
  </si>
  <si>
    <t>µmol/L</t>
  </si>
  <si>
    <t>·         CRP-hs (hi)</t>
  </si>
  <si>
    <t>mg/L</t>
  </si>
  <si>
    <t>Kidney and Bladder</t>
  </si>
  <si>
    <t>·         Uric Acid (hi ) (Female)</t>
  </si>
  <si>
    <t>mg/dL</t>
  </si>
  <si>
    <t>·         Uric acid Male (hi)</t>
  </si>
  <si>
    <t>mg/dL</t>
  </si>
  <si>
    <t>·         BUN (hi)</t>
  </si>
  <si>
    <t>mg/dL</t>
  </si>
  <si>
    <t>·         Creatinine (hi)</t>
  </si>
  <si>
    <t>mg/dL</t>
  </si>
  <si>
    <t>·         e-GFR (hi)</t>
  </si>
  <si>
    <t>mL/min/1.73</t>
  </si>
  <si>
    <t>-</t>
  </si>
  <si>
    <t>-</t>
  </si>
  <si>
    <t>·         e-GFR (hi) (African American)</t>
  </si>
  <si>
    <t>mL/min/1.73</t>
  </si>
  <si>
    <t>-</t>
  </si>
  <si>
    <t>-</t>
  </si>
  <si>
    <t>·         Potassium (lo) - diuretics</t>
  </si>
  <si>
    <t>mmol/L</t>
  </si>
  <si>
    <t>·         Phosphorus (hi)</t>
  </si>
  <si>
    <t>mg/dL</t>
  </si>
  <si>
    <t>Immune System</t>
  </si>
  <si>
    <t>·         Uric Acid (hi) - RA, gout (Female)</t>
  </si>
  <si>
    <t>mg/dL</t>
  </si>
  <si>
    <t>·         Uric acid Male-  RA, gout (hi)</t>
  </si>
  <si>
    <t>mg/dL</t>
  </si>
  <si>
    <t>·         Globulin (lo)</t>
  </si>
  <si>
    <t>G/100 ml</t>
  </si>
  <si>
    <t>·         Globulin (hi) - autoimmune, allergy</t>
  </si>
  <si>
    <t>G/100 ml</t>
  </si>
  <si>
    <t>·         Bilirubin (hi)</t>
  </si>
  <si>
    <t>mg/dl</t>
  </si>
  <si>
    <t>·         Alkaline Phosphatase (hi) - shingles</t>
  </si>
  <si>
    <t>U/L</t>
  </si>
  <si>
    <t>·         LDH (hi) -  inflammation, viral</t>
  </si>
  <si>
    <t>U/L</t>
  </si>
  <si>
    <t>·         AST (hi) - mono, EBV, CMV</t>
  </si>
  <si>
    <t>U/L</t>
  </si>
  <si>
    <t>·         Iron (hi) - viral</t>
  </si>
  <si>
    <t>ug/dl</t>
  </si>
  <si>
    <t>·         Cholesterol (lo) - autoimmune</t>
  </si>
  <si>
    <t>mg/dl</t>
  </si>
  <si>
    <t>·         LDL (lo) - autoimmune</t>
  </si>
  <si>
    <t>mg/dl</t>
  </si>
  <si>
    <t>·         HDL (hi) -  autoimmune</t>
  </si>
  <si>
    <t>mg/dl</t>
  </si>
  <si>
    <t>·         Thyroid Peroxidase Antibodies (hi) - autoimmune</t>
  </si>
  <si>
    <t>%</t>
  </si>
  <si>
    <t>·         Antithyroglobulin Antibodies (hi) - autoimmune</t>
  </si>
  <si>
    <t>a negative test is normal</t>
  </si>
  <si>
    <t>·         White Blood Cells(WBC) (hi) - acute infection, parasites</t>
  </si>
  <si>
    <t>x10E3/uL</t>
  </si>
  <si>
    <t>·         White Blood Cells(WBC) (lo) - chronic infection, parasites, allergies, autoimmune i.e. lupus</t>
  </si>
  <si>
    <t>x10E3/uL</t>
  </si>
  <si>
    <t>·         Hematocrit (lo) - low thymus function (Female)</t>
  </si>
  <si>
    <t>%</t>
  </si>
  <si>
    <t>·         Hematocrit (lo) - low thymus function (Male)</t>
  </si>
  <si>
    <t>%</t>
  </si>
  <si>
    <t>·         Eosinophil’s (hi) -  allergy</t>
  </si>
  <si>
    <t>%</t>
  </si>
  <si>
    <t>·         Monocytes (hi) - acute healing and recovery</t>
  </si>
  <si>
    <t>%</t>
  </si>
  <si>
    <t>·         Score 1 point for any other autoimmune antibodies, i.e. ANA, RA, intrinsic factor, etc.</t>
  </si>
  <si>
    <t>Immune - Bacterial Infection</t>
  </si>
  <si>
    <t>·         White Blood Cells(WBC) (hi or lo)</t>
  </si>
  <si>
    <t>x10E3/uL</t>
  </si>
  <si>
    <t>·         Neutrophil (hi)</t>
  </si>
  <si>
    <t>%</t>
  </si>
  <si>
    <t>·         Lymphocytes (lo)</t>
  </si>
  <si>
    <t>%</t>
  </si>
  <si>
    <t>Immune - Viral Infection</t>
  </si>
  <si>
    <t>·         White Blood Cells(WBC) (hi or lo)</t>
  </si>
  <si>
    <t>x10E3/uL</t>
  </si>
  <si>
    <t>·         Neutrophil (lo)</t>
  </si>
  <si>
    <t>%</t>
  </si>
  <si>
    <t>·         Lymphocytes (hi)</t>
  </si>
  <si>
    <t>%</t>
  </si>
  <si>
    <t>Immune - Parasites</t>
  </si>
  <si>
    <t>·         Hematocrit (lo) - low thymus function (Female)</t>
  </si>
  <si>
    <t>%</t>
  </si>
  <si>
    <t>·         Hematocrit (lo) - low thymus function (Male)</t>
  </si>
  <si>
    <t>%</t>
  </si>
  <si>
    <t>·         WBC (hi)</t>
  </si>
  <si>
    <t>x10E3/uL</t>
  </si>
  <si>
    <t>·         Eosinophil’s (hi)</t>
  </si>
  <si>
    <t>%</t>
  </si>
  <si>
    <t>·         Basophils (hi)</t>
  </si>
  <si>
    <t>%</t>
  </si>
  <si>
    <t>·         Monocytes (hi)</t>
  </si>
  <si>
    <t>%</t>
  </si>
  <si>
    <t>·         MCV (hi)</t>
  </si>
  <si>
    <t>cu microns</t>
  </si>
  <si>
    <t>Respiratory System</t>
  </si>
  <si>
    <t>·         Carbon Dioxide (hi) - distress</t>
  </si>
  <si>
    <t>mmol/L</t>
  </si>
  <si>
    <t>·         Carbon dioxide (lo) hyperventilation</t>
  </si>
  <si>
    <t>mmol/L</t>
  </si>
  <si>
    <t>·         RBC female (hi) - respiratory distress</t>
  </si>
  <si>
    <t>x10E3/uL</t>
  </si>
  <si>
    <t>·         Red Blood Cell Male (RBC) (hi)</t>
  </si>
  <si>
    <t>x10E3/uL</t>
  </si>
  <si>
    <t>·         Hemoglobin (hi) - asthma/emphysema (Female)</t>
  </si>
  <si>
    <t>gm/dl</t>
  </si>
  <si>
    <t>·         Hemoglobin (hi) - asthma/emphysema (Male)</t>
  </si>
  <si>
    <t>gm/dl</t>
  </si>
  <si>
    <t>·         Hematocrit (hi) - asthma/emphysema (Female)</t>
  </si>
  <si>
    <t>%</t>
  </si>
  <si>
    <t>·         Hematocrit (hi) - asthma/emphysema (Male)</t>
  </si>
  <si>
    <t>%</t>
  </si>
  <si>
    <t>Pancreas</t>
  </si>
  <si>
    <t>·         WBC (lo) - enzyme deficiency</t>
  </si>
  <si>
    <t>x10E3/uL</t>
  </si>
  <si>
    <t>Spleen</t>
  </si>
  <si>
    <t>·         Bilirubin (lo)</t>
  </si>
  <si>
    <t>mg/dl</t>
  </si>
  <si>
    <t>·         Hematocrit (hi) (Female)</t>
  </si>
  <si>
    <t>%</t>
  </si>
  <si>
    <t>·         Hematocrit (hi) - (Male)</t>
  </si>
  <si>
    <t>%</t>
  </si>
  <si>
    <t>Muscular System</t>
  </si>
  <si>
    <t>·         AST (hi)</t>
  </si>
  <si>
    <t>U/L</t>
  </si>
  <si>
    <t>·         ALT (hi)</t>
  </si>
  <si>
    <t>U/L</t>
  </si>
  <si>
    <t>Skeletal System</t>
  </si>
  <si>
    <t>·         Alkaline Phosphatase (hi)</t>
  </si>
  <si>
    <t>U/L</t>
  </si>
  <si>
    <t>Anemia</t>
  </si>
  <si>
    <t>·         Bilirubin (hi)</t>
  </si>
  <si>
    <t>mg/dl</t>
  </si>
  <si>
    <t>·         Iron (lo) - internal bleeding</t>
  </si>
  <si>
    <t>ug/dl</t>
  </si>
  <si>
    <t>·         Hematocrit (lo)  (Female)</t>
  </si>
  <si>
    <t>%</t>
  </si>
  <si>
    <t>·         Hematocrit (lo) - (Male)</t>
  </si>
  <si>
    <t>%</t>
  </si>
  <si>
    <t>·         Hemoglobin (lo) (Female)</t>
  </si>
  <si>
    <t>gm/dl</t>
  </si>
  <si>
    <t>·         Hemoglobin (lo) (Male)</t>
  </si>
  <si>
    <t>gm/dl</t>
  </si>
  <si>
    <t>·         MCV (hi) - B12, folate anemia</t>
  </si>
  <si>
    <t>cu microns</t>
  </si>
  <si>
    <t>·         MCH (hi) - B12, folate anemia</t>
  </si>
  <si>
    <t>g/cu microns</t>
  </si>
  <si>
    <t>·         MCHC (hi) - B12, folate anemia</t>
  </si>
  <si>
    <t>g/cu microns</t>
  </si>
  <si>
    <t>·         RDW (hi) - B12, folate, iron, Thalassemia</t>
  </si>
  <si>
    <t>%</t>
  </si>
  <si>
    <t>·         MCV (lo) - Iron, B6 anemia</t>
  </si>
  <si>
    <t>cu microns</t>
  </si>
  <si>
    <t>·         MCH (lo) - Iron, B6 anemia</t>
  </si>
  <si>
    <t>g/cu microns</t>
  </si>
  <si>
    <t>·         MCHC (lo) -  Iron, B6 anemia</t>
  </si>
  <si>
    <t>g/cu microns</t>
  </si>
  <si>
    <t>·         RDW (lo) - blood loss anemia, internal bleeding</t>
  </si>
  <si>
    <t>%</t>
  </si>
  <si>
    <t>·         Ferritin (lo) - low iron stores (Female)</t>
  </si>
  <si>
    <t>-</t>
  </si>
  <si>
    <t>·         Ferritin Male - low iron stores (lo)</t>
  </si>
  <si>
    <t>-</t>
  </si>
  <si>
    <t>Detoxification Stress / Toxicity</t>
  </si>
  <si>
    <t>·         Globulin (hi)</t>
  </si>
  <si>
    <t>G/100 ml</t>
  </si>
  <si>
    <t>·         Cholesterol (lo) - metals and chemicals</t>
  </si>
  <si>
    <t>mg/dl</t>
  </si>
  <si>
    <t>·         LDL (lo) - metals and chemicals</t>
  </si>
  <si>
    <t>mg/dl</t>
  </si>
  <si>
    <t>·         HDL (lo) - heavy metals</t>
  </si>
  <si>
    <t>mg/dl</t>
  </si>
  <si>
    <t>·         MCH (lo) - heavy metals</t>
  </si>
  <si>
    <t>g/cu microns</t>
  </si>
  <si>
    <t>·         MCHC (lo) - heavy metals</t>
  </si>
  <si>
    <t>g/cu microns</t>
  </si>
  <si>
    <t>·         Platelets (lo)</t>
  </si>
  <si>
    <t>(K)</t>
  </si>
  <si>
    <t>·         TSH (lo) - heavy metals</t>
  </si>
  <si>
    <t>mlU/L</t>
  </si>
  <si>
    <t>Dehydration</t>
  </si>
  <si>
    <t>·         Sodium (hi)</t>
  </si>
  <si>
    <t>mmol/L</t>
  </si>
  <si>
    <t>·         BUN (hi)</t>
  </si>
  <si>
    <t>mg/dL</t>
  </si>
  <si>
    <t>·         Potassium (hi)</t>
  </si>
  <si>
    <t>mmol/L</t>
  </si>
  <si>
    <t>·         Protein (hi)</t>
  </si>
  <si>
    <t>G/dl</t>
  </si>
  <si>
    <t>·         Albumin (hi)</t>
  </si>
  <si>
    <t>G/dl</t>
  </si>
  <si>
    <t>·         Red Blood Cell Female (hi)</t>
  </si>
  <si>
    <t>x10E3/uL</t>
  </si>
  <si>
    <t>·         Red Blood Cell Male (RBC) (hi)</t>
  </si>
  <si>
    <t>x10E3/uL</t>
  </si>
  <si>
    <t>·         Hematocrit (lo)  (Female)</t>
  </si>
  <si>
    <t>%</t>
  </si>
  <si>
    <t>·         Hematocrit (lo)  (Male)</t>
  </si>
  <si>
    <t>%</t>
  </si>
  <si>
    <t>·         Hemoglobin (lo) (Female)</t>
  </si>
  <si>
    <t>gm/dl</t>
  </si>
  <si>
    <t>·         Hemoglobin (lo) (Male)</t>
  </si>
  <si>
    <t>gm/dl</t>
  </si>
  <si>
    <t>Acidosis</t>
  </si>
  <si>
    <t>·         Co2 (lo)</t>
  </si>
  <si>
    <t>mmol/L</t>
  </si>
  <si>
    <t>·         Potassium (hi)</t>
  </si>
  <si>
    <t>mmol/L</t>
  </si>
  <si>
    <t>·         Chloride (hi)</t>
  </si>
  <si>
    <t>mmol/L</t>
  </si>
  <si>
    <t>Alkalosis</t>
  </si>
  <si>
    <t>·         CO2 (hi)</t>
  </si>
  <si>
    <t>mmol/L</t>
  </si>
  <si>
    <t>·         Chloride (lo)</t>
  </si>
  <si>
    <t>mmol/L</t>
  </si>
  <si>
    <t>Oxidative Stress</t>
  </si>
  <si>
    <t>·         Uric acid Female (hi)</t>
  </si>
  <si>
    <t>mg/dL</t>
  </si>
  <si>
    <t>·         Uric acid Male (hi)</t>
  </si>
  <si>
    <t>mg/dL</t>
  </si>
  <si>
    <t>·         Albumin (lo)</t>
  </si>
  <si>
    <t>G/dl</t>
  </si>
  <si>
    <t>·         Globulin (hi)</t>
  </si>
  <si>
    <t>G/100 ml</t>
  </si>
  <si>
    <t>·         Bilirubin (hi)</t>
  </si>
  <si>
    <t>mg/dl</t>
  </si>
  <si>
    <t>·         Cholesterol (lo)</t>
  </si>
  <si>
    <t>mg/dl</t>
  </si>
  <si>
    <t>·         LDL (lo)</t>
  </si>
  <si>
    <t>mg/dl</t>
  </si>
  <si>
    <t>·         Platelets (lo) - free radicals</t>
  </si>
  <si>
    <t>(K)</t>
  </si>
  <si>
    <t>·         HDL (lo)</t>
  </si>
  <si>
    <t>mg/dl</t>
  </si>
  <si>
    <t>RED FLAG: Rule Out Internal Bleeding</t>
  </si>
  <si>
    <t>If several of these are persistently below lab normals, in spite of adequate diet and supplementation, it’s important to rule out internal bleeding as a cause.</t>
  </si>
  <si>
    <t>·         Iron (lo)</t>
  </si>
  <si>
    <t>ug/dl</t>
  </si>
  <si>
    <t>·         Red Blood Cell Female (RBC) (lo)</t>
  </si>
  <si>
    <t>x10E3/uL</t>
  </si>
  <si>
    <t>·         Red Blood Cell Male (RBC) (lo)</t>
  </si>
  <si>
    <t>x10E3/uL</t>
  </si>
  <si>
    <t>·         Hematocrit (lo)  (Female)</t>
  </si>
  <si>
    <t>%</t>
  </si>
  <si>
    <t>·         Hematocrit (lo) - (Male)</t>
  </si>
  <si>
    <t>%</t>
  </si>
  <si>
    <t>·         Hemoglobin (lo) (Female)</t>
  </si>
  <si>
    <t>gm/dl</t>
  </si>
  <si>
    <t>·         Hemoglobin (lo) (Male)</t>
  </si>
  <si>
    <t>gm/dl</t>
  </si>
  <si>
    <t>·         MCV (lo)</t>
  </si>
  <si>
    <t>cu microns</t>
  </si>
  <si>
    <t>·         MCH (lo)</t>
  </si>
  <si>
    <t>g/cu microns</t>
  </si>
  <si>
    <t>·         MCHC (lo)</t>
  </si>
  <si>
    <t>g/cu microns</t>
  </si>
  <si>
    <t>·         RDW (lo) - blood loss anemia, internal bleeding</t>
  </si>
  <si>
    <t>%</t>
  </si>
  <si>
    <t>HORMONES</t>
  </si>
  <si>
    <t>Adrenal Hypofunction</t>
  </si>
  <si>
    <t>·         Blood glucose (lo)</t>
  </si>
  <si>
    <t>mg/dl</t>
  </si>
  <si>
    <t>·         Sodium (lo)</t>
  </si>
  <si>
    <t>mmol/L</t>
  </si>
  <si>
    <t>·         Potassium (hi)</t>
  </si>
  <si>
    <t>mmol/L</t>
  </si>
  <si>
    <t>·         Chloride (lo)</t>
  </si>
  <si>
    <t>mmol/L</t>
  </si>
  <si>
    <t>·         Calcium (hi)</t>
  </si>
  <si>
    <t>mg/dL</t>
  </si>
  <si>
    <t>·         Cholesterol (lo)</t>
  </si>
  <si>
    <t>mg/dl</t>
  </si>
  <si>
    <t>·         LDL (lo)</t>
  </si>
  <si>
    <t>mg/dl</t>
  </si>
  <si>
    <t>·         Free T4 (hi)</t>
  </si>
  <si>
    <t>ng/dL</t>
  </si>
  <si>
    <t>·         Alkaline Phosphatase (lo)</t>
  </si>
  <si>
    <t>U/L</t>
  </si>
  <si>
    <t>·         Hematocrit (lo)  (Female)</t>
  </si>
  <si>
    <t>%</t>
  </si>
  <si>
    <t>·         Hematocrit (lo) -  (Male)</t>
  </si>
  <si>
    <t>%</t>
  </si>
  <si>
    <t>Adrenal Hyperfunction (Cortisol Elevation)</t>
  </si>
  <si>
    <t>·         Sodium (hi)</t>
  </si>
  <si>
    <t>mmol/L</t>
  </si>
  <si>
    <t>·         Potassium (lo)</t>
  </si>
  <si>
    <t>mmol/L</t>
  </si>
  <si>
    <t>·         Chloride (hi)</t>
  </si>
  <si>
    <t>mmol/L</t>
  </si>
  <si>
    <t>·         Carbon dioxide (hi)</t>
  </si>
  <si>
    <t>mmol/L</t>
  </si>
  <si>
    <t>·         Cholesterol (hi)</t>
  </si>
  <si>
    <t>mg/dl</t>
  </si>
  <si>
    <t>·         LDL (hi)</t>
  </si>
  <si>
    <t>mg/dl</t>
  </si>
  <si>
    <t>·         Triglycerides (lo)</t>
  </si>
  <si>
    <t>mg/dL</t>
  </si>
  <si>
    <t>·         Glucose (hi)</t>
  </si>
  <si>
    <t>mg/dl</t>
  </si>
  <si>
    <t>·         BUN (hi)</t>
  </si>
  <si>
    <t>mg/dL</t>
  </si>
  <si>
    <t>·         Triglycerides (hi)</t>
  </si>
  <si>
    <t>mg/dL</t>
  </si>
  <si>
    <t>·         WBC (hi)</t>
  </si>
  <si>
    <t>x10E3/uL</t>
  </si>
  <si>
    <t>Blood Sugar Handling – Insulin Resistance</t>
  </si>
  <si>
    <t>·         Serum Glucose, fasting (hi)</t>
  </si>
  <si>
    <t>mg/dl</t>
  </si>
  <si>
    <t>·         Hemoglobin A1C (hi)</t>
  </si>
  <si>
    <t>%</t>
  </si>
  <si>
    <t>·         Triglyceride/HDL ratio (hi)</t>
  </si>
  <si>
    <t>-</t>
  </si>
  <si>
    <t>·         Triglycerides (hi)</t>
  </si>
  <si>
    <t>mg/dL</t>
  </si>
  <si>
    <t>·         Phosphorus (lo)</t>
  </si>
  <si>
    <t>mg/dL</t>
  </si>
  <si>
    <t>·         LDH (lo) - hypoglycemia</t>
  </si>
  <si>
    <t>U/L</t>
  </si>
  <si>
    <t>·         Cholesterol (hi)</t>
  </si>
  <si>
    <t>mg/dl</t>
  </si>
  <si>
    <t>·         LDL (hi)</t>
  </si>
  <si>
    <t>mg/dl</t>
  </si>
  <si>
    <t>·         HDL (lo)</t>
  </si>
  <si>
    <t>mg/dl</t>
  </si>
  <si>
    <t>Thyroid Low (Hypo)</t>
  </si>
  <si>
    <t>·         Cholesterol  (hi)</t>
  </si>
  <si>
    <t>mg/dl</t>
  </si>
  <si>
    <t>·         LDL (hi)</t>
  </si>
  <si>
    <t>mg/dl</t>
  </si>
  <si>
    <t>·         HDL (hi)</t>
  </si>
  <si>
    <t>mg/dl</t>
  </si>
  <si>
    <t>·         TSH (hi)</t>
  </si>
  <si>
    <t>mlU/L</t>
  </si>
  <si>
    <t>·         T4 (lo)</t>
  </si>
  <si>
    <t>ug/d</t>
  </si>
  <si>
    <t>·         T3 Uptake (lo)</t>
  </si>
  <si>
    <t>mg/dl</t>
  </si>
  <si>
    <t>·        Total T3  (lo)</t>
  </si>
  <si>
    <t>ng/dL</t>
  </si>
  <si>
    <t>·         Free T4 (lo)</t>
  </si>
  <si>
    <t>ng/dL</t>
  </si>
  <si>
    <t>·         Free T3 (lo)</t>
  </si>
  <si>
    <t>pg/mL</t>
  </si>
  <si>
    <t>Thyroid Excess (Hyper)</t>
  </si>
  <si>
    <t>·         Cholesterol (lo)</t>
  </si>
  <si>
    <t>mg/dl</t>
  </si>
  <si>
    <t>·         LDL (lo)</t>
  </si>
  <si>
    <t>mg/dl</t>
  </si>
  <si>
    <t>·         HDL (lo)</t>
  </si>
  <si>
    <t>mg/dl</t>
  </si>
  <si>
    <t>·         TSH (lo)</t>
  </si>
  <si>
    <t>mlU/L</t>
  </si>
  <si>
    <t>·         T4 (hi)</t>
  </si>
  <si>
    <t>ug/d</t>
  </si>
  <si>
    <t>·         T3 Uptake (hi)</t>
  </si>
  <si>
    <t>mg/dl</t>
  </si>
  <si>
    <t>·        Total T3  (hi)</t>
  </si>
  <si>
    <t>ng/dL</t>
  </si>
  <si>
    <t>·         Free T4 (hi)</t>
  </si>
  <si>
    <t>ng/dL</t>
  </si>
  <si>
    <t>·         FreeT3 (hi)</t>
  </si>
  <si>
    <t>pg/mL</t>
  </si>
  <si>
    <t>Parathyroid</t>
  </si>
  <si>
    <t>·         Calcium (hi) hyper</t>
  </si>
  <si>
    <t>mg/dL</t>
  </si>
  <si>
    <t>·         Phosphorus (lo) hyper</t>
  </si>
  <si>
    <t>mg/dL</t>
  </si>
  <si>
    <t>·         Calcium (lo) hypo</t>
  </si>
  <si>
    <t>mg/dL</t>
  </si>
  <si>
    <t>·         Phosphorus (hi) hypo</t>
  </si>
  <si>
    <t>mg/dL</t>
  </si>
  <si>
    <t>Pituitary</t>
  </si>
  <si>
    <t>·         TSH (lo)</t>
  </si>
  <si>
    <t>mlU/L</t>
  </si>
  <si>
    <t>·         T4 (lo)</t>
  </si>
  <si>
    <t>ug/d</t>
  </si>
  <si>
    <t>Male - Prostate</t>
  </si>
  <si>
    <t>·         Creatinine (hi) - prostate</t>
  </si>
  <si>
    <t>mg/dL</t>
  </si>
  <si>
    <t>·         Monocytes (hi) - prostate</t>
  </si>
  <si>
    <t>%</t>
  </si>
  <si>
    <t>Male - Hormones</t>
  </si>
  <si>
    <t>·         Testosterone (lo)</t>
  </si>
  <si>
    <t>ng/dL</t>
  </si>
  <si>
    <t>·         Free T3 (hi) - excess testosterone</t>
  </si>
  <si>
    <t>pg/Ml</t>
  </si>
  <si>
    <t>·         DHEA-s (lo)</t>
  </si>
  <si>
    <t>uf/dL</t>
  </si>
  <si>
    <t>Female - Hormones</t>
  </si>
  <si>
    <t>·         Alkaline Phosphatase (lo) - estrogen dominance</t>
  </si>
  <si>
    <t>U/L</t>
  </si>
  <si>
    <t>·         GGT (lo) - oral contraceptives</t>
  </si>
  <si>
    <t>U/L</t>
  </si>
  <si>
    <t>·         HDL (hi) - estrogen dominance</t>
  </si>
  <si>
    <t>mg/dl</t>
  </si>
  <si>
    <t>·         Free T4 (hi) - estrogen dominance</t>
  </si>
  <si>
    <t>ng/dL</t>
  </si>
  <si>
    <t>·         Free T3 (lo) - estrogen dominance</t>
  </si>
  <si>
    <t>pg/mL</t>
  </si>
  <si>
    <t>·         Thyroid Binding Globulin (hi) - excess estrogen</t>
  </si>
  <si>
    <t>ug/dl</t>
  </si>
  <si>
    <t>·         Progesterone (lo)</t>
  </si>
  <si>
    <t>ng/mL</t>
  </si>
  <si>
    <t>·         Estrogen (lo) (estridiol)</t>
  </si>
  <si>
    <t>pg/Ml</t>
  </si>
  <si>
    <t>NUTRIENTS</t>
  </si>
  <si>
    <t>Essential Fatty Acid Needs</t>
  </si>
  <si>
    <t>·         Calcium (lo)</t>
  </si>
  <si>
    <t>mg/dL</t>
  </si>
  <si>
    <t>Amino Acid Needs</t>
  </si>
  <si>
    <t>·         BUN (lo) - low protein diet</t>
  </si>
  <si>
    <t>mg/dL</t>
  </si>
  <si>
    <t>·         BUN (hi) - excess protein</t>
  </si>
  <si>
    <t>mg/dL</t>
  </si>
  <si>
    <t>Vitamin B1 - Thiamin</t>
  </si>
  <si>
    <t>·         Glucose (hi)</t>
  </si>
  <si>
    <t>mg/dl</t>
  </si>
  <si>
    <t>·         Carbon Dioxide (lo)</t>
  </si>
  <si>
    <t>mmol/L</t>
  </si>
  <si>
    <t>·         T4 (lo)</t>
  </si>
  <si>
    <t>ug/d</t>
  </si>
  <si>
    <t>·         Hematocrit (lo)  (Female)</t>
  </si>
  <si>
    <t>%</t>
  </si>
  <si>
    <t>·         Hematocrit (lo) - (Male)</t>
  </si>
  <si>
    <t>%</t>
  </si>
  <si>
    <t>Vitamin B6 – Pyridoxine</t>
  </si>
  <si>
    <t>·         Alkaline phosphatase (lo)</t>
  </si>
  <si>
    <t>U/L</t>
  </si>
  <si>
    <t>·         AST(lo)</t>
  </si>
  <si>
    <t>U/L</t>
  </si>
  <si>
    <t>·         ALT(lo)</t>
  </si>
  <si>
    <t>U/L</t>
  </si>
  <si>
    <t>·         GGT(lo)</t>
  </si>
  <si>
    <t>U/L</t>
  </si>
  <si>
    <t>·         Iron (hi)</t>
  </si>
  <si>
    <t>ug/dl</t>
  </si>
  <si>
    <t>·         Red Blood Cell Female (RBC) (lo)</t>
  </si>
  <si>
    <t>x10E3/uL</t>
  </si>
  <si>
    <t>·         Red Blood Cell Male (RBC) (lo)</t>
  </si>
  <si>
    <t>x10E3/uL</t>
  </si>
  <si>
    <t>·         Hematocrit (lo)  (Female)</t>
  </si>
  <si>
    <t>%</t>
  </si>
  <si>
    <t>·         Hematocrit (lo) - (Male)</t>
  </si>
  <si>
    <t>%</t>
  </si>
  <si>
    <t>·         MCV (lo)</t>
  </si>
  <si>
    <t>cu microns</t>
  </si>
  <si>
    <t>·         MCH (lo)</t>
  </si>
  <si>
    <t>g/cu microns</t>
  </si>
  <si>
    <t>·         MCHC (lo)</t>
  </si>
  <si>
    <t>g/cu microns</t>
  </si>
  <si>
    <t>Vitamin B9 - Folic Acid</t>
  </si>
  <si>
    <t>·         LDH (hi)</t>
  </si>
  <si>
    <t>U/L</t>
  </si>
  <si>
    <t>·         Iron (hi)</t>
  </si>
  <si>
    <t>ug/dl</t>
  </si>
  <si>
    <t>·         WBC (lo)</t>
  </si>
  <si>
    <t>x10E3/uL</t>
  </si>
  <si>
    <t>·         Red Blood Cell Female (RBC) (lo)</t>
  </si>
  <si>
    <t>x10E3/uL</t>
  </si>
  <si>
    <t>·         Red Blood Cell Male (RBC) (lo)</t>
  </si>
  <si>
    <t>x10E3/uL</t>
  </si>
  <si>
    <t>·         MCV (hi)</t>
  </si>
  <si>
    <t>cu microns</t>
  </si>
  <si>
    <t>·         MCH (hi)</t>
  </si>
  <si>
    <t>g/cu microns</t>
  </si>
  <si>
    <t>·         MCHC (hi)</t>
  </si>
  <si>
    <t>g/cu microns</t>
  </si>
  <si>
    <t>·         RDW (hi)</t>
  </si>
  <si>
    <t>%</t>
  </si>
  <si>
    <t>·         Folate (lo)</t>
  </si>
  <si>
    <t>ng/mL</t>
  </si>
  <si>
    <t>-</t>
  </si>
  <si>
    <t>-</t>
  </si>
  <si>
    <t>Vitamin B12 – Cobalamin</t>
  </si>
  <si>
    <t>·         LDH (hi)</t>
  </si>
  <si>
    <t>U/L</t>
  </si>
  <si>
    <t>·         Iron (hi)</t>
  </si>
  <si>
    <t>ug/dl</t>
  </si>
  <si>
    <t>·         WBC (lo)</t>
  </si>
  <si>
    <t>x10E3/uL</t>
  </si>
  <si>
    <t>·         Red Blood Cell Female (RBC) (lo)</t>
  </si>
  <si>
    <t>x10E3/uL</t>
  </si>
  <si>
    <t>·         Red Blood Cell Male (RBC) (lo)</t>
  </si>
  <si>
    <t>x10E3/uL</t>
  </si>
  <si>
    <t>·         MCV (hi)</t>
  </si>
  <si>
    <t>cu microns</t>
  </si>
  <si>
    <t>·         MCH (hi)</t>
  </si>
  <si>
    <t>g/cu microns</t>
  </si>
  <si>
    <t>·         MCHC (hi)</t>
  </si>
  <si>
    <t>g/cu microns</t>
  </si>
  <si>
    <t>·         RDW (hi)</t>
  </si>
  <si>
    <t>%</t>
  </si>
  <si>
    <t>·         B12 (lo)</t>
  </si>
  <si>
    <t>pg/mL</t>
  </si>
  <si>
    <t>Vitamin C</t>
  </si>
  <si>
    <t>·         Albumin (lo)</t>
  </si>
  <si>
    <t>G/dl</t>
  </si>
  <si>
    <t>·         Alkaline Phosphatase (hi)</t>
  </si>
  <si>
    <t>U/L</t>
  </si>
  <si>
    <t>·         Red Blood Cell Female (RBC) (hi)</t>
  </si>
  <si>
    <t>x10E3/uL</t>
  </si>
  <si>
    <t>·         Red Blood Cell Male (RBC) (hi)</t>
  </si>
  <si>
    <t>x10E3/uL</t>
  </si>
  <si>
    <t>·         Hematocrit (lo)  (Female)</t>
  </si>
  <si>
    <t>%</t>
  </si>
  <si>
    <t>·         Hematocrit (lo) - (Male)</t>
  </si>
  <si>
    <t>%</t>
  </si>
  <si>
    <t>·         Hemoglobin (lo) (Female)</t>
  </si>
  <si>
    <t>gm/dl</t>
  </si>
  <si>
    <t>·         Hemoglobin (lo) (Male)</t>
  </si>
  <si>
    <t>gm/dl</t>
  </si>
  <si>
    <t>·         MCH (lo)</t>
  </si>
  <si>
    <t>g/cu microns</t>
  </si>
  <si>
    <t>·         MCHC (lo)</t>
  </si>
  <si>
    <t>g/cu microns</t>
  </si>
  <si>
    <t>Vitamin D</t>
  </si>
  <si>
    <t>·         Calcium (lo)</t>
  </si>
  <si>
    <t>mg/dL</t>
  </si>
  <si>
    <t>·         Phosphorus (hi) excess</t>
  </si>
  <si>
    <t>mg/dL</t>
  </si>
  <si>
    <t>·         Phosphorus (lo) deficiency</t>
  </si>
  <si>
    <t>mg/dL</t>
  </si>
  <si>
    <t>·         Vitamin D (lo)</t>
  </si>
  <si>
    <t>ng/mL</t>
  </si>
  <si>
    <t>Calcium</t>
  </si>
  <si>
    <t>·         Calcium (lo)</t>
  </si>
  <si>
    <t>mg/dL</t>
  </si>
  <si>
    <t>Chromium</t>
  </si>
  <si>
    <t>·         Serum Glucose, fasting (hi)</t>
  </si>
  <si>
    <t>mg/dl</t>
  </si>
  <si>
    <t>·         Hemoglobin A1C (hi)</t>
  </si>
  <si>
    <t>%</t>
  </si>
  <si>
    <t>·         Triglyceride/HDL ratio (hi)</t>
  </si>
  <si>
    <t>-</t>
  </si>
  <si>
    <t>·         Triglycerides (hi)</t>
  </si>
  <si>
    <t>mg/dL</t>
  </si>
  <si>
    <t>·         Cholesterol  (hi)</t>
  </si>
  <si>
    <t>mg/dl</t>
  </si>
  <si>
    <t>·         LDL (hi)</t>
  </si>
  <si>
    <t>mg/dl</t>
  </si>
  <si>
    <t>·         HDL (lo)</t>
  </si>
  <si>
    <t>mg/dl</t>
  </si>
  <si>
    <t>Copper</t>
  </si>
  <si>
    <t>·         Hemoglobin (lo) (Female)</t>
  </si>
  <si>
    <t>gm/dl</t>
  </si>
  <si>
    <t>·         Hemoglobin (lo) (Male)</t>
  </si>
  <si>
    <t>gm/dl</t>
  </si>
  <si>
    <t>Iodine</t>
  </si>
  <si>
    <t>·         T4 (lo)</t>
  </si>
  <si>
    <t>ug/d</t>
  </si>
  <si>
    <t>·         T3 Uptake (lo)</t>
  </si>
  <si>
    <t>mg/dl</t>
  </si>
  <si>
    <t>·         Free T4 (lo)</t>
  </si>
  <si>
    <t>ng/dL</t>
  </si>
  <si>
    <t>·         Free T3 (hi)</t>
  </si>
  <si>
    <t>pg/mL</t>
  </si>
  <si>
    <t>Iron</t>
  </si>
  <si>
    <t>·         Iron (lo)</t>
  </si>
  <si>
    <t>ug/dl</t>
  </si>
  <si>
    <t>·         Red Blood Cell Female (RBC) (lo)</t>
  </si>
  <si>
    <t>x10E3/uL</t>
  </si>
  <si>
    <t>·         Red Blood Cell Male (RBC) (lo)</t>
  </si>
  <si>
    <t>x10E3/uL</t>
  </si>
  <si>
    <t>·         RDW (hi)</t>
  </si>
  <si>
    <t>%</t>
  </si>
  <si>
    <t>·         MCV (lo)</t>
  </si>
  <si>
    <t>cu microns</t>
  </si>
  <si>
    <t>·         MCH (lo)</t>
  </si>
  <si>
    <t>g/cu microns</t>
  </si>
  <si>
    <t>·         MCHC (lo)</t>
  </si>
  <si>
    <t>g/cu microns</t>
  </si>
  <si>
    <t>·         Ferritin Female (lo)</t>
  </si>
  <si>
    <t>-</t>
  </si>
  <si>
    <t>·         Ferritin Male (lo)</t>
  </si>
  <si>
    <t>-</t>
  </si>
  <si>
    <t>Magnesium</t>
  </si>
  <si>
    <t>·         GGT(lo)</t>
  </si>
  <si>
    <t>U/L</t>
  </si>
  <si>
    <t>·         Magnesium (lo)</t>
  </si>
  <si>
    <t>mg/dL</t>
  </si>
  <si>
    <t>Molybdenum</t>
  </si>
  <si>
    <t>·         Uric Acid Female (lo)</t>
  </si>
  <si>
    <t>mg/dL</t>
  </si>
  <si>
    <t>·         Uric Acid Male (lo)</t>
  </si>
  <si>
    <t>mg/dL</t>
  </si>
  <si>
    <t>·         Iron (hi)</t>
  </si>
  <si>
    <t>ug/dl</t>
  </si>
  <si>
    <t>Phosphorus</t>
  </si>
  <si>
    <t>·         Phosphorus (lo)</t>
  </si>
  <si>
    <t>mg/dL</t>
  </si>
  <si>
    <t>Potassium</t>
  </si>
  <si>
    <t>·         Potassium (lo)</t>
  </si>
  <si>
    <t>mmol/L</t>
  </si>
  <si>
    <t>Selenium</t>
  </si>
  <si>
    <t>·         T4 (lo)</t>
  </si>
  <si>
    <t>ug/d</t>
  </si>
  <si>
    <t>·         T3 uptake (lo)</t>
  </si>
  <si>
    <t>mg/dl</t>
  </si>
  <si>
    <t>·         Total T3 (lo)</t>
  </si>
  <si>
    <t>ng/dL</t>
  </si>
  <si>
    <t>·         Free T3 (lo)</t>
  </si>
  <si>
    <t>pg/mL</t>
  </si>
  <si>
    <t>Zinc</t>
  </si>
  <si>
    <t>·         Alkaline phosphatase (lo)</t>
  </si>
  <si>
    <t>U/L</t>
  </si>
  <si>
    <t>Test:</t>
  </si>
  <si>
    <t>Test Date</t>
  </si>
  <si>
    <t>Significant SNPs</t>
  </si>
  <si>
    <t>Value</t>
  </si>
  <si>
    <t>Nutrigenomics</t>
  </si>
  <si>
    <t>Initial Test Date</t>
  </si>
  <si>
    <t>Recommendations</t>
  </si>
  <si>
    <t>Blood Test: Key  Imbalances</t>
  </si>
  <si>
    <t>Thyroid</t>
  </si>
  <si>
    <t>TSH: 
Total T4: 
Free T4:
Total T3:
Free T3:
Reverse T3:
Thyroid Peroxidase Antibodies:
Antithyroglobulin Antibodies:
Iodine:
Bromide:
Flouride:</t>
  </si>
  <si>
    <t>Spectra Cell</t>
  </si>
  <si>
    <t>Blood Spot Fatty Acid</t>
  </si>
  <si>
    <t>In 5 years</t>
  </si>
  <si>
    <t>In 1 year</t>
  </si>
  <si>
    <t>In 90 days</t>
  </si>
  <si>
    <t>Symptom Scorecards</t>
  </si>
  <si>
    <t>Body System and Organ Assessment</t>
  </si>
  <si>
    <r>
      <t xml:space="preserve">Dose 
and Form 
</t>
    </r>
    <r>
      <rPr>
        <sz val="12"/>
        <rFont val="Calibri"/>
        <family val="2"/>
        <scheme val="minor"/>
      </rPr>
      <t>(i.e. 3 drops, 1  500 mg tablet, etc.)</t>
    </r>
  </si>
  <si>
    <t>Timing and Frequency</t>
  </si>
  <si>
    <r>
      <t xml:space="preserve">Comments or Reactions
</t>
    </r>
    <r>
      <rPr>
        <sz val="12"/>
        <rFont val="Calibri"/>
        <family val="2"/>
        <scheme val="minor"/>
      </rPr>
      <t>Include reasons for stopping, if you've stopped.  Note any positive or negative reactions if any, plus any other notes.</t>
    </r>
  </si>
  <si>
    <r>
      <t xml:space="preserve">Ingredients
</t>
    </r>
    <r>
      <rPr>
        <sz val="12"/>
        <rFont val="Calibri"/>
        <family val="2"/>
        <scheme val="minor"/>
      </rPr>
      <t>Include Ingredients for each supplement containing more than one nutrient with amount of each.</t>
    </r>
  </si>
  <si>
    <t>Supplements Tracking - Current</t>
  </si>
  <si>
    <t>Name of medications you currently take or have taken over the past several months</t>
  </si>
  <si>
    <r>
      <t xml:space="preserve">Adrenal support de-stress technique - Register for 30-day </t>
    </r>
    <r>
      <rPr>
        <b/>
        <i/>
        <sz val="12"/>
        <color rgb="FF000000"/>
        <rFont val="Calibri"/>
        <family val="2"/>
      </rPr>
      <t>Transforming Stress System</t>
    </r>
  </si>
  <si>
    <t>Be as detailed as you can in recording.  Be sure to include portion size and preparation (i.e. raw, steamed, fried, baked, etc.) as closely as possible.  Include beverages, fats, oils, and condiments (i.e. dressings, mayonnaise, etc.) and Indicate your emotional state during each meal.  
Record any symptoms you experience throughout the day along with the time and whether or not the symptoms appear to be associated with food.  For example, if you eat breakfast at 9:00 am, have a headache at 11:00 am and eat lunch at 12:00 pm, there would be three entries in your chart, one for each time.
Record as many days as you can.  Keep it low stress.  If you miss a few meals, move on.  Try to remember as best you can, but keep calm and cool about it.</t>
  </si>
  <si>
    <t>Keep track of all recommended lifestyle habits HERE.</t>
  </si>
  <si>
    <t>Diet  Recommendations</t>
  </si>
  <si>
    <t>Keep track of all recommended diet protocols HERE.</t>
  </si>
  <si>
    <t>Glucose Tracking</t>
  </si>
  <si>
    <r>
      <rPr>
        <b/>
        <sz val="10"/>
        <rFont val="Calibri"/>
        <family val="2"/>
        <scheme val="minor"/>
      </rPr>
      <t>PLEASE READ THE FOLLOWING CAREFULLY TO MAKE YOUR JOURNAL MOST USEFUL</t>
    </r>
    <r>
      <rPr>
        <sz val="10"/>
        <rFont val="Calibri"/>
        <family val="2"/>
        <scheme val="minor"/>
      </rPr>
      <t xml:space="preserve">
* Record all food, water, and other beverage intake.  Be as detailed as you can. Include portion size and preparation (i.e. raw, steamed, fried, baked, etc.) as closely as possible.  Also record beverages, fats, oils, and condiments (i.e. dressings, mayonnaise, etc.) and indicate emotional state during each meal.   
* For exercise record the specific activity (i.e. walking, running, weight lifting), length of time, and intensity. 
* Note when you do appreciation and breathing exercise (HeartMath) in the emotional state column.
* Record any symptoms you experience throughout the day along with the time and whether or not the symptoms appear to be associated with food.  For example, if you eat breakfast at 9:00 am, have a headache at 11:00 am and eat lunch at 12:00 pm, there would be three entries in your chart, one for each time. 
* If you have a glucose meter, record your glucose level before you eat, right after you eat, and then every 15 minutes up to 1 hour.  Then record your glucose every hour for 5 hours or your next meal.  Ideally your meals should be spaced 5 hours apart, but that may take some time to accomplish.  
* Record as many days as you can.  Keep it low stress.  If you miss a few meals, note it and move on.  Try to remember as best you can, but keep calm and cool about it.</t>
    </r>
  </si>
  <si>
    <r>
      <t xml:space="preserve">Rate energy, stress level, and symptoms from </t>
    </r>
    <r>
      <rPr>
        <b/>
        <sz val="10"/>
        <rFont val="Calibri"/>
        <family val="2"/>
        <scheme val="minor"/>
      </rPr>
      <t xml:space="preserve"> 0-10</t>
    </r>
    <r>
      <rPr>
        <sz val="10"/>
        <rFont val="Calibri"/>
        <family val="2"/>
        <scheme val="minor"/>
      </rPr>
      <t xml:space="preserve">, where </t>
    </r>
    <r>
      <rPr>
        <b/>
        <sz val="10"/>
        <rFont val="Calibri"/>
        <family val="2"/>
        <scheme val="minor"/>
      </rPr>
      <t>0=none,  1=minimum, and 10=maximum</t>
    </r>
    <r>
      <rPr>
        <sz val="10"/>
        <rFont val="Calibri"/>
        <family val="2"/>
        <scheme val="minor"/>
      </rPr>
      <t xml:space="preserve">.  Insert an entry for each bowel movement with time of day and indicate in box: the </t>
    </r>
    <r>
      <rPr>
        <b/>
        <sz val="10"/>
        <rFont val="Calibri"/>
        <family val="2"/>
        <scheme val="minor"/>
      </rPr>
      <t>color, quantity</t>
    </r>
    <r>
      <rPr>
        <sz val="10"/>
        <rFont val="Calibri"/>
        <family val="2"/>
        <scheme val="minor"/>
      </rPr>
      <t xml:space="preserve"> (S,M,L), </t>
    </r>
    <r>
      <rPr>
        <b/>
        <sz val="10"/>
        <rFont val="Calibri"/>
        <family val="2"/>
        <scheme val="minor"/>
      </rPr>
      <t>thickness</t>
    </r>
    <r>
      <rPr>
        <sz val="10"/>
        <rFont val="Calibri"/>
        <family val="2"/>
        <scheme val="minor"/>
      </rPr>
      <t xml:space="preserve"> (approx. finger widths), and </t>
    </r>
    <r>
      <rPr>
        <b/>
        <sz val="10"/>
        <rFont val="Calibri"/>
        <family val="2"/>
        <scheme val="minor"/>
      </rPr>
      <t>consistency</t>
    </r>
    <r>
      <rPr>
        <sz val="10"/>
        <rFont val="Calibri"/>
        <family val="2"/>
        <scheme val="minor"/>
      </rPr>
      <t xml:space="preserve"> (H=Hard, S=Soft, WF=Well Formed, W=Watery). For other, describe. </t>
    </r>
    <r>
      <rPr>
        <b/>
        <sz val="10"/>
        <rFont val="Calibri"/>
        <family val="2"/>
        <scheme val="minor"/>
      </rPr>
      <t>Example</t>
    </r>
    <r>
      <rPr>
        <sz val="10"/>
        <rFont val="Calibri"/>
        <family val="2"/>
        <scheme val="minor"/>
      </rPr>
      <t xml:space="preserve"> (ideal): </t>
    </r>
    <r>
      <rPr>
        <b/>
        <sz val="10"/>
        <rFont val="Calibri"/>
        <family val="2"/>
        <scheme val="minor"/>
      </rPr>
      <t>greenish brown, L,3,S,WF</t>
    </r>
    <r>
      <rPr>
        <sz val="10"/>
        <rFont val="Calibri"/>
        <family val="2"/>
        <scheme val="minor"/>
      </rPr>
      <t>.  For pain, note location.  For digestion, note specific symptoms or areas of discomfort.</t>
    </r>
  </si>
  <si>
    <t>Other Symptoms
(list &amp; rate       1-10)</t>
  </si>
  <si>
    <t>Exam Findings</t>
  </si>
  <si>
    <t>Blank=Absent, 1=Mild, 2=Moderate, 3=Severe</t>
  </si>
  <si>
    <t>Blank=Increase by 10, 1=Stays same, 2=Decreases by 10 or less, 3=Decreases by more than 10</t>
  </si>
  <si>
    <t>Blood Pressure</t>
  </si>
  <si>
    <t>Pupil Response</t>
  </si>
  <si>
    <t>Choose the number that best describes how long your pupil maintains constriction when a bright light is shone in.</t>
  </si>
  <si>
    <t>For each of the sections below, place a 1 in the 1 column beside each symptom or finding that is present upon physical examination of your body.</t>
  </si>
  <si>
    <t>Blank=Absent, 1=Present</t>
  </si>
  <si>
    <r>
      <rPr>
        <b/>
        <sz val="10"/>
        <color rgb="FF000000"/>
        <rFont val="Calibri"/>
        <family val="2"/>
        <scheme val="minor"/>
      </rPr>
      <t xml:space="preserve">NOTICE: </t>
    </r>
    <r>
      <rPr>
        <sz val="10"/>
        <color rgb="FF000000"/>
        <rFont val="Calibri"/>
        <family val="2"/>
        <scheme val="minor"/>
      </rPr>
      <t xml:space="preserve"> The information contained here-in is not to be construed as medical advice.  This is an educational program designed to empower you to take charge of your own health and learn to understand the signs your body is giving you. The responsibility for the consequences of your use of any suggestion or procedure described hereafter lies not with the authors, publisher or distributors of this program. This is not intended as medical diagnosis or health advice. To give you a full interpretation would require a comprehensive assessment. We recommend consulting with a licensed health professional before changing your diet or supplementation program. Except for personal use, no part of this program may be reproduced or distributed, in any form or by any means, electronic, mechanical, photocopying, or otherwise, without prior written permission from Dr. Ritamarie Loscalzo</t>
    </r>
  </si>
  <si>
    <t>·  Low body temperature on temperature tracking</t>
  </si>
  <si>
    <t>Lab Results - U.S.                                                                                  Lab Results - U.S.                                                                                          Lab Results - U.S.</t>
  </si>
  <si>
    <t>Lab Follow-Up</t>
  </si>
  <si>
    <t>Recommendations Based on Genetics</t>
  </si>
  <si>
    <t>Follow-up Testing Recommendations</t>
  </si>
  <si>
    <t>Follow-up Test Date</t>
  </si>
  <si>
    <t>Cyrex Cross Reactive Foods</t>
  </si>
  <si>
    <t>Adrenal:                  ASI - Adrenal Stress Index</t>
  </si>
  <si>
    <r>
      <rPr>
        <b/>
        <sz val="10"/>
        <rFont val="Calibri"/>
        <family val="2"/>
        <scheme val="minor"/>
      </rPr>
      <t xml:space="preserve">NOTICE:  </t>
    </r>
    <r>
      <rPr>
        <sz val="10"/>
        <rFont val="Calibri"/>
        <family val="2"/>
        <scheme val="minor"/>
      </rPr>
      <t>The information contained here-in is not to be construed as medical advice.  This is an educational program designed to empower you to take charge of your own health and learn to understand the signs your body is giving you. The responsibility for the consequences of your use of any suggestion or procedure described hereafter lies not with the authors, publisher or distributors of this program. This is not intended as medical diagnosis or health advice. To give you a full interpretation would require a comprehensive assessment. We recommend consulting with a licensed health professional before changing your diet or supplementation program. Except for personal use, no part of this program may be reproduced or distributed, in any form or by any means, electronic, mechanical, photocopying, or otherwise, without prior written permission from the publisher.</t>
    </r>
  </si>
  <si>
    <t xml:space="preserve">Diabetes; insulin resistance; thiamin deficiency; stress; liver. </t>
  </si>
  <si>
    <t xml:space="preserve">Lab Explanations                                                                                              </t>
  </si>
  <si>
    <t>NOTICE:  The information contained here-in is not to be construed as medical advice.  This is an educational program designed to empower you to take charge of your own health and learn to understand the signs your body is giving you. The responsibility for the consequences of your use of any suggestion or procedure described hereafter lies not with the authors, publisher or distributors of this program. This is not intended as medical diagnosis or health advice. To give you a full interpretation would require a comprehensive assessment. We recommend consulting with a licensed health professional before changing your diet or supplementation program. Except for personal use, no part of this program may be reproduced or distributed, in any form or by any means, electronic, mechanical, photocopying, or otherwise, without prior written permission from the publisher.</t>
  </si>
  <si>
    <t>TOTAL Detoxification Stress/Toxicity</t>
  </si>
  <si>
    <t>INSTRUCTIONS: This form gives you a place to keep track of all of your "Present Health - Symptom Survey" assessment results.  There is a column for the initial score and 4 additional ones so you can reassess quarterly and keep track of your progress throughout the year.  Be sure to put the date of the test in the light purple column header.</t>
  </si>
  <si>
    <t>Health Story: Past, Present and Future</t>
  </si>
  <si>
    <t>Date of Birth</t>
  </si>
  <si>
    <t>Height</t>
  </si>
  <si>
    <t>Current Weight</t>
  </si>
  <si>
    <t>Desired Weight</t>
  </si>
  <si>
    <t>Future</t>
  </si>
  <si>
    <t>Describe:</t>
  </si>
  <si>
    <t>Present</t>
  </si>
  <si>
    <t>Current Priority (high, medium, low)</t>
  </si>
  <si>
    <t>1)</t>
  </si>
  <si>
    <t>2)</t>
  </si>
  <si>
    <t>3)</t>
  </si>
  <si>
    <t>4)</t>
  </si>
  <si>
    <t>5)</t>
  </si>
  <si>
    <t>6)</t>
  </si>
  <si>
    <t>7)</t>
  </si>
  <si>
    <t>8)</t>
  </si>
  <si>
    <t>9)</t>
  </si>
  <si>
    <t>10)</t>
  </si>
  <si>
    <t>Past</t>
  </si>
  <si>
    <t>Major Illnesses</t>
  </si>
  <si>
    <t>Surgeries</t>
  </si>
  <si>
    <t>Traumas</t>
  </si>
  <si>
    <t>Dental Interventions</t>
  </si>
  <si>
    <t>Mental and Emotional Stressors</t>
  </si>
  <si>
    <t>Medication History</t>
  </si>
  <si>
    <t>Habits and Obstacles</t>
  </si>
  <si>
    <t xml:space="preserve">Habits and Obstacles </t>
  </si>
  <si>
    <t>Positive Habits</t>
  </si>
  <si>
    <t>Negative Habits</t>
  </si>
  <si>
    <t>Challenges</t>
  </si>
  <si>
    <t>Environment</t>
  </si>
  <si>
    <t>Fun and Recreation</t>
  </si>
  <si>
    <t>Relationships</t>
  </si>
  <si>
    <t>Symptom and Condition Timeline</t>
  </si>
  <si>
    <t>SYMPTOM/Condition</t>
  </si>
  <si>
    <t>Onset Date</t>
  </si>
  <si>
    <t>Onset Circumstances</t>
  </si>
  <si>
    <t>Antecedant Circumstances</t>
  </si>
  <si>
    <t xml:space="preserve">Details </t>
  </si>
  <si>
    <t>Date/update</t>
  </si>
  <si>
    <t xml:space="preserve">Cortisol AM :
Cortisol Noon:  
Cortisol 4-5 PM:  
Cortisol Midnight:  
DHEA 
</t>
  </si>
  <si>
    <t>24-hour Urine Steroid Panel or DUTCH</t>
  </si>
  <si>
    <t>Stool Analysis</t>
  </si>
  <si>
    <t xml:space="preserve">Initial Results
</t>
  </si>
  <si>
    <t xml:space="preserve">Follow-up Results
</t>
  </si>
  <si>
    <t>Toxic Elements (hair, stool, urine)</t>
  </si>
  <si>
    <t>Allergy Testing</t>
  </si>
  <si>
    <t xml:space="preserve">Other Testing: </t>
  </si>
  <si>
    <t>Date of Assessment: mm/dd/yy</t>
  </si>
  <si>
    <t>Blood Sugar Handling - Glucose Fluctuation</t>
  </si>
  <si>
    <t>DATE(mm/dd/yy):</t>
  </si>
  <si>
    <t xml:space="preserve">·  </t>
  </si>
  <si>
    <t>Tongue signs</t>
  </si>
  <si>
    <r>
      <rPr>
        <b/>
        <sz val="10"/>
        <color rgb="FFFF0000"/>
        <rFont val="Calibri"/>
        <family val="2"/>
        <scheme val="minor"/>
      </rPr>
      <t>INSTRUCTIONS For U.S. Lab Spreadsheet:</t>
    </r>
    <r>
      <rPr>
        <sz val="10"/>
        <rFont val="Calibri"/>
        <family val="2"/>
        <scheme val="minor"/>
      </rPr>
      <t xml:space="preserve"> Enter the numbers from your lab test into the column labelled "Results".  Be sure to put the date in the columns.  You can enter up to 12 different lab results.   
</t>
    </r>
  </si>
  <si>
    <r>
      <rPr>
        <sz val="10"/>
        <color rgb="FF000000"/>
        <rFont val="Calibri"/>
        <family val="2"/>
        <scheme val="minor"/>
      </rPr>
      <t xml:space="preserve">Cells change color according to the US ranges:       
</t>
    </r>
    <r>
      <rPr>
        <b/>
        <sz val="10"/>
        <color rgb="FF72B44A"/>
        <rFont val="Calibri"/>
        <family val="2"/>
        <scheme val="minor"/>
      </rPr>
      <t>**Green</t>
    </r>
    <r>
      <rPr>
        <sz val="10"/>
        <color rgb="FF72B44A"/>
        <rFont val="Calibri"/>
        <family val="2"/>
        <scheme val="minor"/>
      </rPr>
      <t xml:space="preserve"> </t>
    </r>
    <r>
      <rPr>
        <sz val="10"/>
        <color rgb="FF000000"/>
        <rFont val="Calibri"/>
        <family val="2"/>
        <scheme val="minor"/>
      </rPr>
      <t xml:space="preserve">(or white in older versions of Excel) means within ideal range,                           
</t>
    </r>
    <r>
      <rPr>
        <b/>
        <sz val="10"/>
        <color theme="7" tint="0.39997558519241921"/>
        <rFont val="Calibri"/>
        <family val="2"/>
        <scheme val="minor"/>
      </rPr>
      <t xml:space="preserve">**Yellow </t>
    </r>
    <r>
      <rPr>
        <sz val="10"/>
        <color rgb="FF000000"/>
        <rFont val="Calibri"/>
        <family val="2"/>
        <scheme val="minor"/>
      </rPr>
      <t xml:space="preserve">means outside ideal range, within lab range 
</t>
    </r>
    <r>
      <rPr>
        <b/>
        <sz val="10"/>
        <color rgb="FFEC701C"/>
        <rFont val="Calibri"/>
        <family val="2"/>
        <scheme val="minor"/>
      </rPr>
      <t>**Orange</t>
    </r>
    <r>
      <rPr>
        <sz val="10"/>
        <color rgb="FF000000"/>
        <rFont val="Calibri"/>
        <family val="2"/>
        <scheme val="minor"/>
      </rPr>
      <t xml:space="preserve"> means outside lab range</t>
    </r>
  </si>
  <si>
    <t>Intrinsic factor blocking antibody (IFA)</t>
  </si>
  <si>
    <t>Symptom and Condition Tracking</t>
  </si>
  <si>
    <t>Choose the # that best describes the change in blood pressure  from lying down to standing.</t>
  </si>
  <si>
    <t>Prenatal and Early Childhood Diet</t>
  </si>
  <si>
    <t>Current Severity - 
1 (mild) -10 (most severe)</t>
  </si>
  <si>
    <t>Symptom, Condition, or Diagnosis</t>
  </si>
  <si>
    <t>Approximate Onset</t>
  </si>
  <si>
    <t>HeartMath "quick coherence technique" - 5 times a day.  It only takes a minute or two.  Do this in the morning before you get out of bed, at night before you go to sleep, and before each meal.  
www.drritamarie.com/pdf/TransformingStressActivity.pdf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</si>
</sst>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
    <numFmt numFmtId="165" formatCode="0.0"/>
  </numFmts>
  <fonts count="65" x14ac:knownFonts="1">
    <font>
      <sz val="10"/>
      <name val="Arial"/>
    </font>
    <font>
      <sz val="12"/>
      <name val="Arial"/>
      <family val="2"/>
    </font>
    <font>
      <sz val="11"/>
      <color rgb="FF000000"/>
      <name val="Calibri"/>
      <family val="2"/>
    </font>
    <font>
      <sz val="11"/>
      <color rgb="FF000000"/>
      <name val="Calibri"/>
      <family val="2"/>
    </font>
    <font>
      <b/>
      <sz val="12"/>
      <color rgb="FF000000"/>
      <name val="Arial"/>
      <family val="2"/>
    </font>
    <font>
      <sz val="10"/>
      <name val="Arial"/>
      <family val="2"/>
    </font>
    <font>
      <sz val="16"/>
      <name val="Arial"/>
      <family val="2"/>
    </font>
    <font>
      <b/>
      <sz val="16"/>
      <color rgb="FF000000"/>
      <name val="Arial"/>
      <family val="2"/>
    </font>
    <font>
      <sz val="10"/>
      <name val="Arial"/>
      <family val="2"/>
    </font>
    <font>
      <b/>
      <sz val="12"/>
      <color rgb="FF000000"/>
      <name val="Calibri"/>
      <family val="2"/>
    </font>
    <font>
      <b/>
      <sz val="12"/>
      <color rgb="FF000000"/>
      <name val="Calibri"/>
      <family val="2"/>
    </font>
    <font>
      <sz val="12"/>
      <color rgb="FF000000"/>
      <name val="Calibri"/>
      <family val="2"/>
    </font>
    <font>
      <sz val="12"/>
      <color rgb="FF000000"/>
      <name val="Calibri"/>
      <family val="2"/>
    </font>
    <font>
      <sz val="12"/>
      <color rgb="FF000000"/>
      <name val="Calibri"/>
      <family val="2"/>
    </font>
    <font>
      <sz val="12"/>
      <color rgb="FF000000"/>
      <name val="Calibri"/>
      <family val="2"/>
    </font>
    <font>
      <sz val="12"/>
      <color rgb="FF000000"/>
      <name val="Calibri"/>
      <family val="2"/>
    </font>
    <font>
      <u/>
      <sz val="12"/>
      <color rgb="FF0000FF"/>
      <name val="Calibri"/>
      <family val="2"/>
    </font>
    <font>
      <sz val="12"/>
      <color rgb="FF000000"/>
      <name val="Calibri"/>
      <family val="2"/>
    </font>
    <font>
      <sz val="12"/>
      <color rgb="FF000000"/>
      <name val="Calibri"/>
      <family val="2"/>
    </font>
    <font>
      <b/>
      <sz val="12"/>
      <name val="Calibri"/>
      <family val="2"/>
    </font>
    <font>
      <b/>
      <i/>
      <sz val="12"/>
      <color rgb="FF000000"/>
      <name val="Calibri"/>
      <family val="2"/>
    </font>
    <font>
      <b/>
      <sz val="12"/>
      <name val="Calibri"/>
      <family val="2"/>
      <scheme val="minor"/>
    </font>
    <font>
      <b/>
      <sz val="12"/>
      <color rgb="FF000000"/>
      <name val="Calibri"/>
      <family val="2"/>
      <scheme val="minor"/>
    </font>
    <font>
      <sz val="10"/>
      <name val="Calibri"/>
      <family val="2"/>
      <scheme val="minor"/>
    </font>
    <font>
      <sz val="12"/>
      <name val="Calibri"/>
      <family val="2"/>
      <scheme val="minor"/>
    </font>
    <font>
      <sz val="11"/>
      <color rgb="FF000000"/>
      <name val="Calibri"/>
      <family val="2"/>
      <scheme val="minor"/>
    </font>
    <font>
      <b/>
      <sz val="10"/>
      <color rgb="FF000000"/>
      <name val="Calibri"/>
      <family val="2"/>
      <scheme val="minor"/>
    </font>
    <font>
      <b/>
      <sz val="11"/>
      <color rgb="FF000000"/>
      <name val="Calibri"/>
      <family val="2"/>
      <scheme val="minor"/>
    </font>
    <font>
      <b/>
      <sz val="20"/>
      <name val="Calibri"/>
      <family val="2"/>
      <scheme val="minor"/>
    </font>
    <font>
      <sz val="12"/>
      <color rgb="FF000000"/>
      <name val="Calibri"/>
      <family val="2"/>
      <scheme val="minor"/>
    </font>
    <font>
      <b/>
      <sz val="12"/>
      <color theme="1"/>
      <name val="Calibri"/>
      <family val="2"/>
      <scheme val="minor"/>
    </font>
    <font>
      <b/>
      <sz val="20"/>
      <color rgb="FF000000"/>
      <name val="Calibri"/>
      <family val="2"/>
      <scheme val="minor"/>
    </font>
    <font>
      <b/>
      <sz val="14"/>
      <name val="Calibri"/>
      <family val="2"/>
      <scheme val="minor"/>
    </font>
    <font>
      <b/>
      <sz val="14"/>
      <color rgb="FF000000"/>
      <name val="Calibri"/>
      <family val="2"/>
      <scheme val="minor"/>
    </font>
    <font>
      <sz val="10"/>
      <color rgb="FF000000"/>
      <name val="Calibri"/>
      <family val="2"/>
      <scheme val="minor"/>
    </font>
    <font>
      <sz val="14"/>
      <color rgb="FF000000"/>
      <name val="Calibri"/>
      <family val="2"/>
      <scheme val="minor"/>
    </font>
    <font>
      <b/>
      <sz val="16"/>
      <color rgb="FF000000"/>
      <name val="Calibri"/>
      <family val="2"/>
      <scheme val="minor"/>
    </font>
    <font>
      <sz val="11"/>
      <color rgb="FFFF0000"/>
      <name val="Calibri"/>
      <family val="2"/>
      <scheme val="minor"/>
    </font>
    <font>
      <sz val="16"/>
      <name val="Calibri"/>
      <family val="2"/>
      <scheme val="minor"/>
    </font>
    <font>
      <b/>
      <sz val="10"/>
      <name val="Calibri"/>
      <family val="2"/>
      <scheme val="minor"/>
    </font>
    <font>
      <b/>
      <sz val="16"/>
      <name val="Calibri"/>
      <family val="2"/>
      <scheme val="minor"/>
    </font>
    <font>
      <sz val="14"/>
      <name val="Calibri"/>
      <family val="2"/>
      <scheme val="minor"/>
    </font>
    <font>
      <b/>
      <sz val="18"/>
      <name val="Calibri"/>
      <family val="2"/>
      <scheme val="minor"/>
    </font>
    <font>
      <sz val="10.5"/>
      <color rgb="FF000000"/>
      <name val="Calibri"/>
      <family val="2"/>
      <scheme val="minor"/>
    </font>
    <font>
      <b/>
      <sz val="18"/>
      <color rgb="FF000000"/>
      <name val="Calibri"/>
      <family val="2"/>
      <scheme val="minor"/>
    </font>
    <font>
      <i/>
      <sz val="12"/>
      <color rgb="FF000000"/>
      <name val="Calibri"/>
      <family val="2"/>
      <scheme val="minor"/>
    </font>
    <font>
      <sz val="11"/>
      <name val="Calibri"/>
      <family val="2"/>
      <scheme val="minor"/>
    </font>
    <font>
      <sz val="12"/>
      <color rgb="FFBFBFBF"/>
      <name val="Calibri"/>
      <family val="2"/>
      <scheme val="minor"/>
    </font>
    <font>
      <b/>
      <sz val="18"/>
      <color theme="1"/>
      <name val="Calibri"/>
      <family val="2"/>
      <scheme val="minor"/>
    </font>
    <font>
      <b/>
      <sz val="11"/>
      <color rgb="FFE36C09"/>
      <name val="Calibri"/>
      <family val="2"/>
      <scheme val="minor"/>
    </font>
    <font>
      <b/>
      <sz val="10"/>
      <color rgb="FFFF0000"/>
      <name val="Calibri"/>
      <family val="2"/>
      <scheme val="minor"/>
    </font>
    <font>
      <u/>
      <sz val="10"/>
      <color theme="10"/>
      <name val="Arial"/>
      <family val="2"/>
    </font>
    <font>
      <u/>
      <sz val="10"/>
      <color theme="11"/>
      <name val="Arial"/>
      <family val="2"/>
    </font>
    <font>
      <sz val="10"/>
      <color rgb="FF000000"/>
      <name val="Arial"/>
      <family val="2"/>
    </font>
    <font>
      <sz val="10"/>
      <color rgb="FF000000"/>
      <name val="Arial"/>
      <family val="2"/>
    </font>
    <font>
      <b/>
      <sz val="20"/>
      <name val="Calibri"/>
      <family val="2"/>
    </font>
    <font>
      <sz val="12"/>
      <name val="Calibri"/>
      <family val="2"/>
    </font>
    <font>
      <sz val="10"/>
      <color rgb="FF000000"/>
      <name val="Calibri"/>
      <family val="2"/>
    </font>
    <font>
      <b/>
      <sz val="11"/>
      <color rgb="FF000000"/>
      <name val="Calibri"/>
      <family val="2"/>
    </font>
    <font>
      <b/>
      <sz val="10"/>
      <color rgb="FF000000"/>
      <name val="Calibri"/>
      <family val="2"/>
    </font>
    <font>
      <sz val="10"/>
      <name val="Arial"/>
      <family val="2"/>
    </font>
    <font>
      <b/>
      <sz val="10"/>
      <color rgb="FF72B44A"/>
      <name val="Calibri"/>
      <family val="2"/>
      <scheme val="minor"/>
    </font>
    <font>
      <sz val="10"/>
      <color rgb="FF72B44A"/>
      <name val="Calibri"/>
      <family val="2"/>
      <scheme val="minor"/>
    </font>
    <font>
      <b/>
      <sz val="10"/>
      <color theme="7" tint="0.39997558519241921"/>
      <name val="Calibri"/>
      <family val="2"/>
      <scheme val="minor"/>
    </font>
    <font>
      <b/>
      <sz val="10"/>
      <color rgb="FFEC701C"/>
      <name val="Calibri"/>
      <family val="2"/>
      <scheme val="minor"/>
    </font>
  </fonts>
  <fills count="51">
    <fill>
      <patternFill patternType="none"/>
    </fill>
    <fill>
      <patternFill patternType="gray125"/>
    </fill>
    <fill>
      <patternFill patternType="solid">
        <fgColor rgb="FFFDE9D9"/>
        <bgColor rgb="FFFDE9D9"/>
      </patternFill>
    </fill>
    <fill>
      <patternFill patternType="solid">
        <fgColor rgb="FFFFFFFF"/>
        <bgColor rgb="FFFFFFFF"/>
      </patternFill>
    </fill>
    <fill>
      <patternFill patternType="solid">
        <fgColor rgb="FFEAF1DD"/>
        <bgColor rgb="FFEAF1DD"/>
      </patternFill>
    </fill>
    <fill>
      <patternFill patternType="solid">
        <fgColor rgb="FFCCC0D9"/>
        <bgColor rgb="FFCCC0D9"/>
      </patternFill>
    </fill>
    <fill>
      <patternFill patternType="solid">
        <fgColor rgb="FFE5DFEC"/>
        <bgColor rgb="FFE5DFEC"/>
      </patternFill>
    </fill>
    <fill>
      <patternFill patternType="solid">
        <fgColor rgb="FFB6DDE8"/>
        <bgColor rgb="FFB6DDE8"/>
      </patternFill>
    </fill>
    <fill>
      <patternFill patternType="solid">
        <fgColor rgb="FFC0C0C0"/>
        <bgColor rgb="FFC0C0C0"/>
      </patternFill>
    </fill>
    <fill>
      <patternFill patternType="solid">
        <fgColor rgb="FFFFFF00"/>
        <bgColor rgb="FFFFFF00"/>
      </patternFill>
    </fill>
    <fill>
      <patternFill patternType="solid">
        <fgColor rgb="FFFBD4B4"/>
        <bgColor rgb="FFFBD4B4"/>
      </patternFill>
    </fill>
    <fill>
      <patternFill patternType="solid">
        <fgColor rgb="FFE5B8B7"/>
        <bgColor rgb="FFE5B8B7"/>
      </patternFill>
    </fill>
    <fill>
      <patternFill patternType="solid">
        <fgColor rgb="FFB8CCE4"/>
        <bgColor rgb="FFB8CCE4"/>
      </patternFill>
    </fill>
    <fill>
      <patternFill patternType="solid">
        <fgColor rgb="FFC6D9F0"/>
        <bgColor rgb="FFC6D9F0"/>
      </patternFill>
    </fill>
    <fill>
      <patternFill patternType="solid">
        <fgColor rgb="FFE4DFEC"/>
        <bgColor rgb="FFE4DFEC"/>
      </patternFill>
    </fill>
    <fill>
      <patternFill patternType="solid">
        <fgColor theme="9" tint="0.79998168889431442"/>
        <bgColor indexed="64"/>
      </patternFill>
    </fill>
    <fill>
      <patternFill patternType="solid">
        <fgColor theme="9" tint="0.79998168889431442"/>
        <bgColor rgb="FFDAEEF3"/>
      </patternFill>
    </fill>
    <fill>
      <patternFill patternType="solid">
        <fgColor theme="9" tint="0.79998168889431442"/>
        <bgColor rgb="FFFDE9D9"/>
      </patternFill>
    </fill>
    <fill>
      <patternFill patternType="solid">
        <fgColor theme="5" tint="0.79998168889431442"/>
        <bgColor rgb="FFDAEEF3"/>
      </patternFill>
    </fill>
    <fill>
      <patternFill patternType="solid">
        <fgColor rgb="FFE2EFDA"/>
        <bgColor indexed="64"/>
      </patternFill>
    </fill>
    <fill>
      <patternFill patternType="solid">
        <fgColor rgb="FFE2EFDA"/>
        <bgColor rgb="FF92CDDC"/>
      </patternFill>
    </fill>
    <fill>
      <patternFill patternType="solid">
        <fgColor theme="5" tint="0.79998168889431442"/>
        <bgColor indexed="64"/>
      </patternFill>
    </fill>
    <fill>
      <patternFill patternType="solid">
        <fgColor theme="9" tint="0.79998168889431442"/>
        <bgColor rgb="FFD6E3BC"/>
      </patternFill>
    </fill>
    <fill>
      <patternFill patternType="solid">
        <fgColor theme="9" tint="0.79998168889431442"/>
        <bgColor rgb="FF92CDDC"/>
      </patternFill>
    </fill>
    <fill>
      <patternFill patternType="solid">
        <fgColor theme="7" tint="0.79998168889431442"/>
        <bgColor rgb="FFD6E3BC"/>
      </patternFill>
    </fill>
    <fill>
      <patternFill patternType="solid">
        <fgColor theme="7" tint="0.79998168889431442"/>
        <bgColor indexed="64"/>
      </patternFill>
    </fill>
    <fill>
      <patternFill patternType="solid">
        <fgColor theme="9" tint="0.79998168889431442"/>
        <bgColor rgb="FFB7DEE8"/>
      </patternFill>
    </fill>
    <fill>
      <patternFill patternType="solid">
        <fgColor theme="5" tint="0.79998168889431442"/>
        <bgColor rgb="FFFDE9D9"/>
      </patternFill>
    </fill>
    <fill>
      <patternFill patternType="solid">
        <fgColor theme="7" tint="0.79998168889431442"/>
        <bgColor rgb="FFFDE9D9"/>
      </patternFill>
    </fill>
    <fill>
      <patternFill patternType="solid">
        <fgColor theme="9" tint="0.79998168889431442"/>
        <bgColor rgb="FFB6DDE8"/>
      </patternFill>
    </fill>
    <fill>
      <patternFill patternType="solid">
        <fgColor theme="7" tint="0.79998168889431442"/>
        <bgColor rgb="FFB6DDE8"/>
      </patternFill>
    </fill>
    <fill>
      <patternFill patternType="solid">
        <fgColor theme="7" tint="0.79998168889431442"/>
        <bgColor rgb="FFC2D69B"/>
      </patternFill>
    </fill>
    <fill>
      <patternFill patternType="solid">
        <fgColor theme="7" tint="0.79998168889431442"/>
        <bgColor rgb="FFE5DFEC"/>
      </patternFill>
    </fill>
    <fill>
      <patternFill patternType="solid">
        <fgColor theme="9" tint="0.79998168889431442"/>
        <bgColor rgb="FFFFFFFF"/>
      </patternFill>
    </fill>
    <fill>
      <patternFill patternType="solid">
        <fgColor theme="5" tint="0.79998168889431442"/>
        <bgColor rgb="FFFABF8F"/>
      </patternFill>
    </fill>
    <fill>
      <patternFill patternType="solid">
        <fgColor theme="9" tint="0.79998168889431442"/>
        <bgColor rgb="FFC0C0C0"/>
      </patternFill>
    </fill>
    <fill>
      <patternFill patternType="solid">
        <fgColor theme="9" tint="0.79998168889431442"/>
        <bgColor rgb="FFD8D8D8"/>
      </patternFill>
    </fill>
    <fill>
      <patternFill patternType="solid">
        <fgColor theme="9" tint="0.79998168889431442"/>
        <bgColor rgb="FFBFBFBF"/>
      </patternFill>
    </fill>
    <fill>
      <patternFill patternType="solid">
        <fgColor theme="7" tint="0.79998168889431442"/>
        <bgColor rgb="FFFFFFFF"/>
      </patternFill>
    </fill>
    <fill>
      <patternFill patternType="solid">
        <fgColor theme="9" tint="0.79998168889431442"/>
        <bgColor rgb="FFD9D2E9"/>
      </patternFill>
    </fill>
    <fill>
      <patternFill patternType="solid">
        <fgColor theme="9" tint="0.79998168889431442"/>
        <bgColor rgb="FFC2D69B"/>
      </patternFill>
    </fill>
    <fill>
      <patternFill patternType="solid">
        <fgColor rgb="FFFEF2CB"/>
        <bgColor rgb="FFFEF2CB"/>
      </patternFill>
    </fill>
    <fill>
      <patternFill patternType="solid">
        <fgColor rgb="FFFBE4D5"/>
        <bgColor rgb="FFFBE4D5"/>
      </patternFill>
    </fill>
    <fill>
      <patternFill patternType="solid">
        <fgColor rgb="FFE2EFD9"/>
        <bgColor rgb="FFE2EFD9"/>
      </patternFill>
    </fill>
    <fill>
      <patternFill patternType="solid">
        <fgColor theme="4" tint="0.79998168889431442"/>
        <bgColor rgb="FFDAEEF3"/>
      </patternFill>
    </fill>
    <fill>
      <patternFill patternType="solid">
        <fgColor theme="0"/>
        <bgColor rgb="FFDAEEF3"/>
      </patternFill>
    </fill>
    <fill>
      <patternFill patternType="solid">
        <fgColor theme="0"/>
        <bgColor rgb="FFFDE9D9"/>
      </patternFill>
    </fill>
    <fill>
      <patternFill patternType="solid">
        <fgColor theme="0"/>
        <bgColor indexed="64"/>
      </patternFill>
    </fill>
    <fill>
      <patternFill patternType="solid">
        <fgColor theme="0"/>
        <bgColor rgb="FFFABF8F"/>
      </patternFill>
    </fill>
    <fill>
      <patternFill patternType="solid">
        <fgColor rgb="FFFFF2CC"/>
        <bgColor rgb="FFFFFFFF"/>
      </patternFill>
    </fill>
    <fill>
      <patternFill patternType="solid">
        <fgColor rgb="FFFFF2CC"/>
        <bgColor indexed="64"/>
      </patternFill>
    </fill>
  </fills>
  <borders count="63">
    <border>
      <left/>
      <right/>
      <top/>
      <bottom/>
      <diagonal/>
    </border>
    <border>
      <left/>
      <right/>
      <top/>
      <bottom/>
      <diagonal/>
    </border>
    <border>
      <left/>
      <right/>
      <top/>
      <bottom/>
      <diagonal/>
    </border>
    <border>
      <left/>
      <right/>
      <top/>
      <bottom/>
      <diagonal/>
    </border>
    <border>
      <left/>
      <right/>
      <top/>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bottom style="thin">
        <color rgb="FF000000"/>
      </bottom>
      <diagonal/>
    </border>
    <border>
      <left style="medium">
        <color auto="1"/>
      </left>
      <right style="thin">
        <color rgb="FF000000"/>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diagonal/>
    </border>
    <border>
      <left/>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auto="1"/>
      </left>
      <right style="thin">
        <color auto="1"/>
      </right>
      <top style="thin">
        <color auto="1"/>
      </top>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medium">
        <color auto="1"/>
      </right>
      <top/>
      <bottom style="medium">
        <color auto="1"/>
      </bottom>
      <diagonal/>
    </border>
    <border>
      <left/>
      <right style="thin">
        <color rgb="FF000000"/>
      </right>
      <top style="thin">
        <color rgb="FF000000"/>
      </top>
      <bottom/>
      <diagonal/>
    </border>
    <border>
      <left style="thin">
        <color auto="1"/>
      </left>
      <right/>
      <top style="medium">
        <color auto="1"/>
      </top>
      <bottom/>
      <diagonal/>
    </border>
    <border>
      <left/>
      <right/>
      <top style="medium">
        <color auto="1"/>
      </top>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s>
  <cellStyleXfs count="14">
    <xf numFmtId="0" fontId="0" fillId="0" borderId="0"/>
    <xf numFmtId="0" fontId="5" fillId="0" borderId="8"/>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0" borderId="8"/>
    <xf numFmtId="0" fontId="54" fillId="0" borderId="8"/>
    <xf numFmtId="0" fontId="60" fillId="0" borderId="8"/>
    <xf numFmtId="9" fontId="5" fillId="0" borderId="8" applyFont="0" applyFill="0" applyBorder="0" applyAlignment="0" applyProtection="0"/>
  </cellStyleXfs>
  <cellXfs count="415">
    <xf numFmtId="0" fontId="0" fillId="0" borderId="0" xfId="0"/>
    <xf numFmtId="0" fontId="2" fillId="0" borderId="1" xfId="0" applyFont="1" applyBorder="1" applyAlignment="1">
      <alignment vertical="center"/>
    </xf>
    <xf numFmtId="0" fontId="6" fillId="0" borderId="1" xfId="0" applyFont="1" applyBorder="1" applyAlignment="1">
      <alignment vertical="top" wrapText="1"/>
    </xf>
    <xf numFmtId="0" fontId="8" fillId="0" borderId="1" xfId="0" applyFont="1" applyBorder="1"/>
    <xf numFmtId="0" fontId="0" fillId="0" borderId="0" xfId="0"/>
    <xf numFmtId="0" fontId="23" fillId="0" borderId="0" xfId="0" applyFont="1"/>
    <xf numFmtId="0" fontId="24" fillId="0" borderId="1" xfId="0" applyFont="1" applyBorder="1"/>
    <xf numFmtId="0" fontId="25" fillId="0" borderId="1" xfId="0" applyFont="1" applyBorder="1"/>
    <xf numFmtId="0" fontId="22" fillId="18" borderId="21" xfId="0" applyFont="1" applyFill="1" applyBorder="1" applyAlignment="1">
      <alignment horizontal="center" vertical="center" wrapText="1"/>
    </xf>
    <xf numFmtId="0" fontId="21" fillId="2" borderId="20" xfId="0" applyFont="1" applyFill="1" applyBorder="1" applyAlignment="1">
      <alignment horizontal="left" vertical="center" wrapText="1"/>
    </xf>
    <xf numFmtId="0" fontId="22" fillId="18" borderId="20" xfId="0" applyFont="1" applyFill="1" applyBorder="1" applyAlignment="1">
      <alignment horizontal="center" vertical="center" wrapText="1"/>
    </xf>
    <xf numFmtId="0" fontId="21" fillId="2" borderId="25" xfId="0" applyFont="1" applyFill="1" applyBorder="1" applyAlignment="1">
      <alignment horizontal="left" vertical="center" wrapText="1"/>
    </xf>
    <xf numFmtId="0" fontId="34" fillId="0" borderId="1" xfId="0" applyFont="1" applyBorder="1"/>
    <xf numFmtId="0" fontId="34" fillId="0" borderId="1" xfId="0" applyFont="1" applyBorder="1" applyAlignment="1">
      <alignment horizontal="center" vertical="center"/>
    </xf>
    <xf numFmtId="0" fontId="34" fillId="0" borderId="1" xfId="0" applyFont="1" applyBorder="1" applyAlignment="1">
      <alignment horizontal="left" vertical="top" wrapText="1"/>
    </xf>
    <xf numFmtId="0" fontId="25" fillId="0" borderId="1" xfId="0" applyFont="1" applyBorder="1" applyAlignment="1">
      <alignment horizontal="left" vertical="top" wrapText="1"/>
    </xf>
    <xf numFmtId="0" fontId="21" fillId="18" borderId="21" xfId="0" applyFont="1" applyFill="1" applyBorder="1" applyAlignment="1">
      <alignment horizontal="center" vertical="center" wrapText="1"/>
    </xf>
    <xf numFmtId="0" fontId="21" fillId="18" borderId="22" xfId="0" applyFont="1" applyFill="1" applyBorder="1" applyAlignment="1">
      <alignment horizontal="center" vertical="center" wrapText="1"/>
    </xf>
    <xf numFmtId="0" fontId="34" fillId="0" borderId="8" xfId="0" applyFont="1" applyBorder="1" applyAlignment="1">
      <alignment horizontal="left" vertical="top" wrapText="1"/>
    </xf>
    <xf numFmtId="0" fontId="32" fillId="2" borderId="25" xfId="0" applyFont="1" applyFill="1" applyBorder="1" applyAlignment="1">
      <alignment horizontal="left" vertical="center" wrapText="1"/>
    </xf>
    <xf numFmtId="0" fontId="41" fillId="0" borderId="18" xfId="0" applyFont="1" applyBorder="1" applyAlignment="1">
      <alignment horizontal="left" vertical="center" wrapText="1"/>
    </xf>
    <xf numFmtId="0" fontId="38" fillId="0" borderId="1" xfId="0" applyFont="1" applyBorder="1" applyAlignment="1">
      <alignment vertical="top" wrapText="1"/>
    </xf>
    <xf numFmtId="0" fontId="34" fillId="0" borderId="1" xfId="0" applyFont="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top" wrapText="1"/>
    </xf>
    <xf numFmtId="0" fontId="39" fillId="23" borderId="21" xfId="0" applyFont="1" applyFill="1" applyBorder="1" applyAlignment="1">
      <alignment horizontal="center" vertical="center" wrapText="1"/>
    </xf>
    <xf numFmtId="0" fontId="39" fillId="23" borderId="20" xfId="0" applyFont="1" applyFill="1" applyBorder="1" applyAlignment="1">
      <alignment horizontal="center" vertical="center" wrapText="1"/>
    </xf>
    <xf numFmtId="0" fontId="39" fillId="23" borderId="22" xfId="0" applyFont="1" applyFill="1" applyBorder="1" applyAlignment="1">
      <alignment horizontal="center" vertical="center" wrapText="1"/>
    </xf>
    <xf numFmtId="0" fontId="10" fillId="23" borderId="21" xfId="0" applyFont="1" applyFill="1" applyBorder="1" applyAlignment="1">
      <alignment vertical="center" wrapText="1"/>
    </xf>
    <xf numFmtId="0" fontId="19" fillId="2" borderId="20" xfId="0" applyFont="1" applyFill="1" applyBorder="1" applyAlignment="1">
      <alignment horizontal="left" vertical="center" wrapText="1"/>
    </xf>
    <xf numFmtId="0" fontId="9" fillId="23" borderId="20" xfId="0" applyFont="1" applyFill="1" applyBorder="1" applyAlignment="1">
      <alignment vertical="center" wrapText="1"/>
    </xf>
    <xf numFmtId="0" fontId="9" fillId="23" borderId="22" xfId="0" applyFont="1" applyFill="1" applyBorder="1" applyAlignment="1">
      <alignment vertical="center" wrapText="1"/>
    </xf>
    <xf numFmtId="0" fontId="27" fillId="0" borderId="1" xfId="0" applyFont="1" applyBorder="1" applyAlignment="1">
      <alignment horizontal="left" vertical="center"/>
    </xf>
    <xf numFmtId="0" fontId="29" fillId="0" borderId="1" xfId="0" applyFont="1" applyBorder="1"/>
    <xf numFmtId="0" fontId="24" fillId="0" borderId="0" xfId="0" applyFont="1"/>
    <xf numFmtId="0" fontId="29" fillId="0" borderId="1" xfId="0" applyFont="1" applyBorder="1" applyAlignment="1">
      <alignment vertical="center"/>
    </xf>
    <xf numFmtId="0" fontId="25" fillId="0" borderId="8" xfId="0" applyFont="1" applyBorder="1" applyAlignment="1">
      <alignment horizontal="left" vertical="top" wrapText="1"/>
    </xf>
    <xf numFmtId="0" fontId="25" fillId="0" borderId="1" xfId="0" applyFont="1" applyBorder="1" applyAlignment="1">
      <alignment wrapText="1"/>
    </xf>
    <xf numFmtId="0" fontId="23" fillId="0" borderId="0" xfId="0" applyFont="1" applyAlignment="1">
      <alignment vertical="center"/>
    </xf>
    <xf numFmtId="0" fontId="26" fillId="27" borderId="21" xfId="0" applyFont="1" applyFill="1" applyBorder="1" applyAlignment="1">
      <alignment horizontal="center" vertical="center" wrapText="1"/>
    </xf>
    <xf numFmtId="0" fontId="26" fillId="27" borderId="22" xfId="0" applyFont="1" applyFill="1" applyBorder="1" applyAlignment="1">
      <alignment horizontal="center" vertical="center" wrapText="1"/>
    </xf>
    <xf numFmtId="0" fontId="37" fillId="3" borderId="2" xfId="0" applyFont="1" applyFill="1" applyBorder="1" applyAlignment="1">
      <alignment wrapText="1"/>
    </xf>
    <xf numFmtId="0" fontId="21" fillId="2" borderId="25" xfId="0" applyFont="1" applyFill="1" applyBorder="1" applyAlignment="1">
      <alignment horizontal="right" vertical="center" wrapText="1"/>
    </xf>
    <xf numFmtId="0" fontId="25" fillId="3" borderId="3" xfId="0" applyFont="1" applyFill="1" applyBorder="1" applyAlignment="1">
      <alignment horizontal="left"/>
    </xf>
    <xf numFmtId="164" fontId="21" fillId="3" borderId="4" xfId="0" applyNumberFormat="1" applyFont="1" applyFill="1" applyBorder="1" applyAlignment="1">
      <alignment wrapText="1"/>
    </xf>
    <xf numFmtId="3" fontId="24" fillId="3" borderId="6" xfId="0" applyNumberFormat="1" applyFont="1" applyFill="1" applyBorder="1"/>
    <xf numFmtId="0" fontId="21" fillId="3" borderId="7" xfId="0" applyFont="1" applyFill="1" applyBorder="1"/>
    <xf numFmtId="1" fontId="24" fillId="3" borderId="8" xfId="0" applyNumberFormat="1" applyFont="1" applyFill="1" applyBorder="1"/>
    <xf numFmtId="165" fontId="39" fillId="35" borderId="21" xfId="0" applyNumberFormat="1" applyFont="1" applyFill="1" applyBorder="1" applyAlignment="1">
      <alignment horizontal="center" wrapText="1"/>
    </xf>
    <xf numFmtId="165" fontId="23" fillId="0" borderId="21" xfId="0" applyNumberFormat="1" applyFont="1" applyBorder="1" applyAlignment="1">
      <alignment horizontal="center" wrapText="1"/>
    </xf>
    <xf numFmtId="0" fontId="23" fillId="3" borderId="21" xfId="0" applyFont="1" applyFill="1" applyBorder="1" applyAlignment="1">
      <alignment horizontal="center" wrapText="1"/>
    </xf>
    <xf numFmtId="165" fontId="23" fillId="3" borderId="21" xfId="0" applyNumberFormat="1" applyFont="1" applyFill="1" applyBorder="1" applyAlignment="1">
      <alignment horizontal="center" wrapText="1"/>
    </xf>
    <xf numFmtId="1" fontId="23" fillId="0" borderId="21" xfId="0" applyNumberFormat="1" applyFont="1" applyBorder="1" applyAlignment="1">
      <alignment horizontal="center" wrapText="1"/>
    </xf>
    <xf numFmtId="0" fontId="24" fillId="0" borderId="20" xfId="0" applyFont="1" applyBorder="1" applyAlignment="1">
      <alignment wrapText="1"/>
    </xf>
    <xf numFmtId="3" fontId="24" fillId="0" borderId="20" xfId="0" applyNumberFormat="1" applyFont="1" applyBorder="1" applyAlignment="1">
      <alignment wrapText="1"/>
    </xf>
    <xf numFmtId="0" fontId="24" fillId="3" borderId="20" xfId="0" applyFont="1" applyFill="1" applyBorder="1" applyAlignment="1">
      <alignment horizontal="left" wrapText="1"/>
    </xf>
    <xf numFmtId="1" fontId="24" fillId="0" borderId="20" xfId="0" applyNumberFormat="1" applyFont="1" applyBorder="1" applyAlignment="1">
      <alignment wrapText="1"/>
    </xf>
    <xf numFmtId="165" fontId="39" fillId="35" borderId="21" xfId="0" applyNumberFormat="1" applyFont="1" applyFill="1" applyBorder="1" applyAlignment="1">
      <alignment horizontal="center"/>
    </xf>
    <xf numFmtId="165" fontId="39" fillId="36" borderId="21" xfId="0" applyNumberFormat="1" applyFont="1" applyFill="1" applyBorder="1" applyAlignment="1">
      <alignment horizontal="center" wrapText="1"/>
    </xf>
    <xf numFmtId="0" fontId="23" fillId="0" borderId="21" xfId="0" applyFont="1" applyBorder="1" applyAlignment="1">
      <alignment horizontal="center" wrapText="1"/>
    </xf>
    <xf numFmtId="3" fontId="23" fillId="0" borderId="21" xfId="0" applyNumberFormat="1" applyFont="1" applyBorder="1" applyAlignment="1">
      <alignment horizontal="center" wrapText="1"/>
    </xf>
    <xf numFmtId="0" fontId="29" fillId="0" borderId="21" xfId="0" applyFont="1" applyBorder="1" applyAlignment="1">
      <alignment horizontal="center" wrapText="1"/>
    </xf>
    <xf numFmtId="0" fontId="34" fillId="3" borderId="21" xfId="0" applyFont="1" applyFill="1" applyBorder="1" applyAlignment="1">
      <alignment horizontal="center" wrapText="1"/>
    </xf>
    <xf numFmtId="165" fontId="34" fillId="3" borderId="21" xfId="0" applyNumberFormat="1" applyFont="1" applyFill="1" applyBorder="1" applyAlignment="1">
      <alignment horizontal="center" wrapText="1"/>
    </xf>
    <xf numFmtId="0" fontId="29" fillId="3" borderId="34" xfId="0" applyFont="1" applyFill="1" applyBorder="1"/>
    <xf numFmtId="164" fontId="39" fillId="36" borderId="21" xfId="0" applyNumberFormat="1" applyFont="1" applyFill="1" applyBorder="1" applyAlignment="1">
      <alignment horizontal="center" wrapText="1"/>
    </xf>
    <xf numFmtId="164" fontId="39" fillId="36" borderId="21" xfId="0" applyNumberFormat="1" applyFont="1" applyFill="1" applyBorder="1" applyAlignment="1">
      <alignment horizontal="center" vertical="top" wrapText="1"/>
    </xf>
    <xf numFmtId="164" fontId="21" fillId="36" borderId="22" xfId="0" applyNumberFormat="1" applyFont="1" applyFill="1" applyBorder="1" applyAlignment="1">
      <alignment horizontal="left" vertical="top" wrapText="1"/>
    </xf>
    <xf numFmtId="164" fontId="21" fillId="36" borderId="20" xfId="0" applyNumberFormat="1" applyFont="1" applyFill="1" applyBorder="1" applyAlignment="1">
      <alignment wrapText="1"/>
    </xf>
    <xf numFmtId="164" fontId="21" fillId="36" borderId="21" xfId="0" applyNumberFormat="1" applyFont="1" applyFill="1" applyBorder="1" applyAlignment="1">
      <alignment horizontal="left" vertical="top" wrapText="1"/>
    </xf>
    <xf numFmtId="0" fontId="23" fillId="35" borderId="21" xfId="0" applyFont="1" applyFill="1" applyBorder="1" applyAlignment="1">
      <alignment horizontal="center" wrapText="1"/>
    </xf>
    <xf numFmtId="165" fontId="23" fillId="35" borderId="21" xfId="0" applyNumberFormat="1" applyFont="1" applyFill="1" applyBorder="1" applyAlignment="1">
      <alignment horizontal="center" wrapText="1"/>
    </xf>
    <xf numFmtId="0" fontId="39" fillId="35" borderId="21" xfId="0" applyFont="1" applyFill="1" applyBorder="1" applyAlignment="1">
      <alignment horizontal="center" wrapText="1"/>
    </xf>
    <xf numFmtId="0" fontId="21" fillId="35" borderId="20" xfId="0" applyFont="1" applyFill="1" applyBorder="1" applyAlignment="1">
      <alignment wrapText="1"/>
    </xf>
    <xf numFmtId="164" fontId="39" fillId="8" borderId="21" xfId="0" applyNumberFormat="1" applyFont="1" applyFill="1" applyBorder="1" applyAlignment="1">
      <alignment horizontal="left" vertical="center" wrapText="1"/>
    </xf>
    <xf numFmtId="165" fontId="39" fillId="8" borderId="21" xfId="0" applyNumberFormat="1" applyFont="1" applyFill="1" applyBorder="1" applyAlignment="1">
      <alignment horizontal="left" vertical="center" wrapText="1"/>
    </xf>
    <xf numFmtId="0" fontId="23" fillId="11" borderId="21" xfId="0" applyFont="1" applyFill="1" applyBorder="1" applyAlignment="1">
      <alignment horizontal="left" vertical="center"/>
    </xf>
    <xf numFmtId="165" fontId="23" fillId="11" borderId="21" xfId="0" applyNumberFormat="1" applyFont="1" applyFill="1" applyBorder="1" applyAlignment="1">
      <alignment horizontal="left" vertical="center" wrapText="1"/>
    </xf>
    <xf numFmtId="0" fontId="23" fillId="6" borderId="21" xfId="0" applyFont="1" applyFill="1" applyBorder="1" applyAlignment="1">
      <alignment horizontal="left" vertical="center"/>
    </xf>
    <xf numFmtId="165" fontId="23" fillId="6" borderId="21" xfId="0" applyNumberFormat="1" applyFont="1" applyFill="1" applyBorder="1" applyAlignment="1">
      <alignment horizontal="left" vertical="center" wrapText="1"/>
    </xf>
    <xf numFmtId="0" fontId="23" fillId="12" borderId="21" xfId="0" applyFont="1" applyFill="1" applyBorder="1" applyAlignment="1">
      <alignment horizontal="left" vertical="center"/>
    </xf>
    <xf numFmtId="165" fontId="23" fillId="12" borderId="21" xfId="0" applyNumberFormat="1" applyFont="1" applyFill="1" applyBorder="1" applyAlignment="1">
      <alignment horizontal="left" vertical="center" wrapText="1"/>
    </xf>
    <xf numFmtId="0" fontId="23" fillId="13" borderId="21" xfId="0" applyFont="1" applyFill="1" applyBorder="1" applyAlignment="1">
      <alignment horizontal="left" vertical="center"/>
    </xf>
    <xf numFmtId="165" fontId="23" fillId="13" borderId="21" xfId="0" applyNumberFormat="1" applyFont="1" applyFill="1" applyBorder="1" applyAlignment="1">
      <alignment horizontal="left" vertical="center" wrapText="1"/>
    </xf>
    <xf numFmtId="0" fontId="23" fillId="6" borderId="21" xfId="0" applyFont="1" applyFill="1" applyBorder="1" applyAlignment="1">
      <alignment horizontal="left" vertical="center" wrapText="1"/>
    </xf>
    <xf numFmtId="3" fontId="23" fillId="13" borderId="21" xfId="0" applyNumberFormat="1" applyFont="1" applyFill="1" applyBorder="1" applyAlignment="1">
      <alignment horizontal="left" vertical="center"/>
    </xf>
    <xf numFmtId="0" fontId="23" fillId="13" borderId="21" xfId="0" applyFont="1" applyFill="1" applyBorder="1" applyAlignment="1">
      <alignment horizontal="left" vertical="center" wrapText="1"/>
    </xf>
    <xf numFmtId="0" fontId="23" fillId="14" borderId="21" xfId="0" applyFont="1" applyFill="1" applyBorder="1" applyAlignment="1">
      <alignment horizontal="left" vertical="center"/>
    </xf>
    <xf numFmtId="165" fontId="23" fillId="14" borderId="21" xfId="0" applyNumberFormat="1" applyFont="1" applyFill="1" applyBorder="1" applyAlignment="1">
      <alignment horizontal="left" vertical="center" wrapText="1"/>
    </xf>
    <xf numFmtId="3" fontId="23" fillId="6" borderId="21" xfId="0" applyNumberFormat="1" applyFont="1" applyFill="1" applyBorder="1" applyAlignment="1">
      <alignment horizontal="left" vertical="center"/>
    </xf>
    <xf numFmtId="164" fontId="22" fillId="8" borderId="20" xfId="0" applyNumberFormat="1" applyFont="1" applyFill="1" applyBorder="1" applyAlignment="1">
      <alignment horizontal="left" vertical="center" wrapText="1"/>
    </xf>
    <xf numFmtId="0" fontId="34" fillId="11" borderId="20" xfId="0" applyFont="1" applyFill="1" applyBorder="1" applyAlignment="1">
      <alignment horizontal="left" vertical="center" wrapText="1"/>
    </xf>
    <xf numFmtId="0" fontId="34" fillId="6" borderId="20" xfId="0" applyFont="1" applyFill="1" applyBorder="1" applyAlignment="1">
      <alignment horizontal="left" vertical="center" wrapText="1"/>
    </xf>
    <xf numFmtId="0" fontId="34" fillId="12" borderId="20" xfId="0" applyFont="1" applyFill="1" applyBorder="1" applyAlignment="1">
      <alignment horizontal="left" vertical="center" wrapText="1"/>
    </xf>
    <xf numFmtId="0" fontId="34" fillId="13" borderId="20" xfId="0" applyFont="1" applyFill="1" applyBorder="1" applyAlignment="1">
      <alignment horizontal="left" vertical="center" wrapText="1"/>
    </xf>
    <xf numFmtId="0" fontId="23" fillId="6" borderId="20" xfId="0" applyFont="1" applyFill="1" applyBorder="1" applyAlignment="1">
      <alignment horizontal="left" vertical="center" wrapText="1"/>
    </xf>
    <xf numFmtId="0" fontId="34" fillId="14" borderId="20" xfId="0" applyFont="1" applyFill="1" applyBorder="1" applyAlignment="1">
      <alignment horizontal="left" vertical="center" wrapText="1"/>
    </xf>
    <xf numFmtId="0" fontId="25" fillId="6" borderId="20" xfId="0" applyFont="1" applyFill="1" applyBorder="1" applyAlignment="1">
      <alignment horizontal="left" vertical="center" wrapText="1"/>
    </xf>
    <xf numFmtId="0" fontId="25" fillId="13" borderId="20" xfId="0" applyFont="1" applyFill="1" applyBorder="1" applyAlignment="1">
      <alignment horizontal="left" vertical="center" wrapText="1"/>
    </xf>
    <xf numFmtId="0" fontId="30" fillId="34" borderId="20" xfId="0" applyFont="1" applyFill="1" applyBorder="1" applyAlignment="1">
      <alignment horizontal="right" vertical="center" wrapText="1"/>
    </xf>
    <xf numFmtId="0" fontId="23" fillId="0" borderId="0" xfId="0" applyFont="1" applyAlignment="1">
      <alignment wrapText="1"/>
    </xf>
    <xf numFmtId="0" fontId="24" fillId="9" borderId="9" xfId="0" applyFont="1" applyFill="1" applyBorder="1" applyAlignment="1" applyProtection="1">
      <alignment horizontal="center"/>
      <protection locked="0"/>
    </xf>
    <xf numFmtId="0" fontId="29" fillId="35" borderId="8" xfId="0" applyFont="1" applyFill="1" applyBorder="1" applyProtection="1">
      <protection locked="0"/>
    </xf>
    <xf numFmtId="0" fontId="24" fillId="2" borderId="5" xfId="0" applyFont="1" applyFill="1" applyBorder="1" applyAlignment="1" applyProtection="1">
      <alignment horizontal="center"/>
      <protection locked="0"/>
    </xf>
    <xf numFmtId="0" fontId="54" fillId="0" borderId="8" xfId="11" applyFont="1" applyAlignment="1"/>
    <xf numFmtId="0" fontId="19" fillId="2" borderId="44" xfId="11" applyFont="1" applyFill="1" applyBorder="1" applyAlignment="1">
      <alignment horizontal="left" vertical="center" wrapText="1"/>
    </xf>
    <xf numFmtId="0" fontId="19" fillId="2" borderId="38" xfId="11" applyFont="1" applyFill="1" applyBorder="1" applyAlignment="1">
      <alignment horizontal="left" vertical="center" wrapText="1"/>
    </xf>
    <xf numFmtId="0" fontId="9" fillId="42" borderId="38" xfId="11" applyFont="1" applyFill="1" applyBorder="1" applyAlignment="1">
      <alignment horizontal="center" vertical="center" wrapText="1"/>
    </xf>
    <xf numFmtId="0" fontId="58" fillId="5" borderId="38" xfId="11" applyFont="1" applyFill="1" applyBorder="1" applyAlignment="1">
      <alignment vertical="center" wrapText="1"/>
    </xf>
    <xf numFmtId="14" fontId="58" fillId="6" borderId="11" xfId="11" applyNumberFormat="1" applyFont="1" applyFill="1" applyBorder="1" applyAlignment="1">
      <alignment horizontal="center" vertical="center" wrapText="1"/>
    </xf>
    <xf numFmtId="14" fontId="58" fillId="6" borderId="37" xfId="11" applyNumberFormat="1" applyFont="1" applyFill="1" applyBorder="1" applyAlignment="1">
      <alignment horizontal="center" vertical="center" wrapText="1"/>
    </xf>
    <xf numFmtId="0" fontId="57" fillId="3" borderId="38" xfId="11" applyFont="1" applyFill="1" applyBorder="1" applyAlignment="1">
      <alignment vertical="center" wrapText="1"/>
    </xf>
    <xf numFmtId="0" fontId="2" fillId="0" borderId="37" xfId="11" applyFont="1" applyBorder="1"/>
    <xf numFmtId="0" fontId="57" fillId="0" borderId="38" xfId="11" applyFont="1" applyBorder="1" applyAlignment="1">
      <alignment vertical="center" wrapText="1"/>
    </xf>
    <xf numFmtId="0" fontId="57" fillId="0" borderId="38" xfId="11" applyFont="1" applyBorder="1" applyAlignment="1">
      <alignment vertical="center"/>
    </xf>
    <xf numFmtId="0" fontId="59" fillId="42" borderId="38" xfId="11" applyFont="1" applyFill="1" applyBorder="1" applyAlignment="1">
      <alignment vertical="center" wrapText="1"/>
    </xf>
    <xf numFmtId="0" fontId="59" fillId="0" borderId="11" xfId="11" applyFont="1" applyBorder="1" applyAlignment="1">
      <alignment horizontal="center" vertical="center" wrapText="1"/>
    </xf>
    <xf numFmtId="0" fontId="2" fillId="0" borderId="11" xfId="11" applyFont="1" applyBorder="1"/>
    <xf numFmtId="0" fontId="59" fillId="3" borderId="11" xfId="11" applyFont="1" applyFill="1" applyBorder="1" applyAlignment="1">
      <alignment horizontal="center" vertical="center" wrapText="1"/>
    </xf>
    <xf numFmtId="0" fontId="23" fillId="0" borderId="8" xfId="12" applyFont="1"/>
    <xf numFmtId="0" fontId="24" fillId="0" borderId="8" xfId="12" applyFont="1" applyBorder="1" applyAlignment="1">
      <alignment vertical="center" wrapText="1"/>
    </xf>
    <xf numFmtId="0" fontId="24" fillId="0" borderId="8" xfId="12" applyFont="1" applyBorder="1"/>
    <xf numFmtId="0" fontId="25" fillId="0" borderId="8" xfId="12" applyFont="1" applyBorder="1" applyAlignment="1">
      <alignment vertical="center"/>
    </xf>
    <xf numFmtId="0" fontId="24" fillId="0" borderId="8" xfId="12" applyFont="1" applyBorder="1" applyAlignment="1">
      <alignment horizontal="left" vertical="center" wrapText="1"/>
    </xf>
    <xf numFmtId="0" fontId="24" fillId="0" borderId="8" xfId="12" applyFont="1" applyBorder="1" applyAlignment="1">
      <alignment horizontal="left"/>
    </xf>
    <xf numFmtId="0" fontId="23" fillId="0" borderId="8" xfId="12" applyFont="1" applyAlignment="1">
      <alignment horizontal="left"/>
    </xf>
    <xf numFmtId="0" fontId="25" fillId="0" borderId="8" xfId="12" applyFont="1" applyBorder="1" applyAlignment="1">
      <alignment horizontal="left" vertical="center"/>
    </xf>
    <xf numFmtId="0" fontId="25" fillId="0" borderId="8" xfId="12" applyFont="1" applyBorder="1" applyAlignment="1">
      <alignment horizontal="center" vertical="center"/>
    </xf>
    <xf numFmtId="0" fontId="23" fillId="0" borderId="8" xfId="12" applyFont="1" applyAlignment="1">
      <alignment horizontal="center"/>
    </xf>
    <xf numFmtId="0" fontId="25" fillId="47" borderId="8" xfId="12" applyFont="1" applyFill="1" applyBorder="1" applyAlignment="1">
      <alignment horizontal="center" vertical="center"/>
    </xf>
    <xf numFmtId="0" fontId="23" fillId="47" borderId="8" xfId="12" applyFont="1" applyFill="1" applyAlignment="1">
      <alignment horizontal="center"/>
    </xf>
    <xf numFmtId="0" fontId="25" fillId="0" borderId="8" xfId="12" applyFont="1" applyBorder="1"/>
    <xf numFmtId="0" fontId="29" fillId="0" borderId="11" xfId="12" applyFont="1" applyBorder="1" applyAlignment="1">
      <alignment horizontal="left" vertical="top"/>
    </xf>
    <xf numFmtId="0" fontId="29" fillId="0" borderId="11" xfId="12" applyFont="1" applyBorder="1" applyAlignment="1">
      <alignment horizontal="left" vertical="center"/>
    </xf>
    <xf numFmtId="0" fontId="29" fillId="0" borderId="17" xfId="12" applyFont="1" applyBorder="1" applyAlignment="1">
      <alignment horizontal="left" vertical="center"/>
    </xf>
    <xf numFmtId="0" fontId="23" fillId="0" borderId="8" xfId="12" applyNumberFormat="1" applyFont="1" applyAlignment="1">
      <alignment horizontal="left" vertical="top"/>
    </xf>
    <xf numFmtId="0" fontId="22" fillId="0" borderId="8" xfId="12" applyFont="1" applyBorder="1"/>
    <xf numFmtId="0" fontId="34" fillId="0" borderId="8" xfId="12" applyFont="1" applyBorder="1"/>
    <xf numFmtId="0" fontId="33" fillId="20" borderId="21" xfId="12" applyFont="1" applyFill="1" applyBorder="1" applyAlignment="1">
      <alignment horizontal="center" vertical="center" wrapText="1"/>
    </xf>
    <xf numFmtId="0" fontId="27" fillId="20" borderId="21" xfId="12" applyFont="1" applyFill="1" applyBorder="1" applyAlignment="1">
      <alignment horizontal="center" vertical="center" wrapText="1"/>
    </xf>
    <xf numFmtId="0" fontId="34" fillId="0" borderId="8" xfId="12" applyFont="1" applyBorder="1" applyAlignment="1">
      <alignment horizontal="center" vertical="center" wrapText="1"/>
    </xf>
    <xf numFmtId="0" fontId="25" fillId="0" borderId="21" xfId="12" applyFont="1" applyBorder="1"/>
    <xf numFmtId="0" fontId="25" fillId="0" borderId="20" xfId="12" applyFont="1" applyBorder="1"/>
    <xf numFmtId="0" fontId="25" fillId="0" borderId="24" xfId="12" applyFont="1" applyBorder="1"/>
    <xf numFmtId="0" fontId="25" fillId="0" borderId="23" xfId="12" applyFont="1" applyBorder="1"/>
    <xf numFmtId="0" fontId="23" fillId="0" borderId="8" xfId="1" applyFont="1"/>
    <xf numFmtId="0" fontId="21" fillId="18" borderId="25" xfId="1" applyFont="1" applyFill="1" applyBorder="1" applyAlignment="1">
      <alignment horizontal="left" vertical="center"/>
    </xf>
    <xf numFmtId="0" fontId="21" fillId="18" borderId="18" xfId="1" applyFont="1" applyFill="1" applyBorder="1" applyAlignment="1">
      <alignment horizontal="left" vertical="center"/>
    </xf>
    <xf numFmtId="0" fontId="21" fillId="17" borderId="20" xfId="1" applyFont="1" applyFill="1" applyBorder="1" applyAlignment="1">
      <alignment horizontal="center" vertical="center" wrapText="1"/>
    </xf>
    <xf numFmtId="0" fontId="21" fillId="17" borderId="21" xfId="1" applyFont="1" applyFill="1" applyBorder="1" applyAlignment="1">
      <alignment horizontal="center" vertical="center" wrapText="1"/>
    </xf>
    <xf numFmtId="0" fontId="21" fillId="17" borderId="21" xfId="1" applyFont="1" applyFill="1" applyBorder="1" applyAlignment="1">
      <alignment horizontal="center" vertical="center"/>
    </xf>
    <xf numFmtId="0" fontId="21" fillId="17" borderId="20" xfId="1" applyFont="1" applyFill="1" applyBorder="1" applyAlignment="1">
      <alignment horizontal="center" vertical="top" wrapText="1"/>
    </xf>
    <xf numFmtId="0" fontId="23" fillId="0" borderId="21" xfId="1" applyFont="1" applyBorder="1" applyAlignment="1">
      <alignment vertical="top" wrapText="1"/>
    </xf>
    <xf numFmtId="0" fontId="21" fillId="17" borderId="22" xfId="1" applyFont="1" applyFill="1" applyBorder="1" applyAlignment="1">
      <alignment horizontal="center" vertical="center" wrapText="1"/>
    </xf>
    <xf numFmtId="0" fontId="23" fillId="0" borderId="22" xfId="1" applyFont="1" applyBorder="1" applyAlignment="1">
      <alignment vertical="top" wrapText="1"/>
    </xf>
    <xf numFmtId="0" fontId="49" fillId="0" borderId="21" xfId="1" applyFont="1" applyBorder="1" applyAlignment="1">
      <alignment horizontal="right" vertical="top" wrapText="1"/>
    </xf>
    <xf numFmtId="14" fontId="23" fillId="0" borderId="21" xfId="1" applyNumberFormat="1" applyFont="1" applyBorder="1" applyAlignment="1">
      <alignment vertical="top" wrapText="1"/>
    </xf>
    <xf numFmtId="9" fontId="23" fillId="0" borderId="21" xfId="13" applyFont="1" applyBorder="1" applyAlignment="1">
      <alignment vertical="top" wrapText="1"/>
    </xf>
    <xf numFmtId="0" fontId="23" fillId="0" borderId="49" xfId="0" applyFont="1" applyBorder="1" applyAlignment="1">
      <alignment horizontal="left" vertical="top" wrapText="1"/>
    </xf>
    <xf numFmtId="0" fontId="23" fillId="0" borderId="50" xfId="0" applyFont="1" applyBorder="1" applyAlignment="1">
      <alignment horizontal="left" vertical="top" wrapText="1"/>
    </xf>
    <xf numFmtId="0" fontId="41" fillId="0" borderId="49" xfId="0" applyFont="1" applyBorder="1" applyAlignment="1">
      <alignment horizontal="left" vertical="top" wrapText="1"/>
    </xf>
    <xf numFmtId="0" fontId="25" fillId="0" borderId="49" xfId="0" applyFont="1" applyBorder="1" applyAlignment="1">
      <alignment horizontal="left" vertical="top" wrapText="1"/>
    </xf>
    <xf numFmtId="0" fontId="34" fillId="0" borderId="49" xfId="0" applyFont="1" applyBorder="1" applyAlignment="1">
      <alignment horizontal="left" vertical="top" wrapText="1"/>
    </xf>
    <xf numFmtId="0" fontId="41" fillId="0" borderId="50" xfId="0" applyFont="1" applyBorder="1" applyAlignment="1">
      <alignment horizontal="left" vertical="top" wrapText="1"/>
    </xf>
    <xf numFmtId="0" fontId="25" fillId="0" borderId="50" xfId="0" applyFont="1" applyBorder="1" applyAlignment="1">
      <alignment horizontal="left" vertical="top" wrapText="1"/>
    </xf>
    <xf numFmtId="0" fontId="34" fillId="0" borderId="50" xfId="0" applyFont="1" applyBorder="1" applyAlignment="1">
      <alignment horizontal="left" vertical="top" wrapText="1"/>
    </xf>
    <xf numFmtId="0" fontId="27" fillId="0" borderId="50" xfId="0" applyFont="1" applyBorder="1" applyAlignment="1">
      <alignment horizontal="left" vertical="top" wrapText="1"/>
    </xf>
    <xf numFmtId="14" fontId="25" fillId="0" borderId="50" xfId="0" applyNumberFormat="1" applyFont="1" applyBorder="1" applyAlignment="1">
      <alignment vertical="top" wrapText="1"/>
    </xf>
    <xf numFmtId="0" fontId="25" fillId="0" borderId="50" xfId="0" applyFont="1" applyBorder="1"/>
    <xf numFmtId="0" fontId="11" fillId="0" borderId="49" xfId="0" applyFont="1" applyBorder="1" applyAlignment="1">
      <alignment horizontal="left" vertical="top" wrapText="1"/>
    </xf>
    <xf numFmtId="0" fontId="3" fillId="0" borderId="50" xfId="0" applyFont="1" applyBorder="1" applyAlignment="1">
      <alignment horizontal="left" vertical="center"/>
    </xf>
    <xf numFmtId="0" fontId="12" fillId="0" borderId="50" xfId="0" applyFont="1" applyBorder="1" applyAlignment="1">
      <alignment horizontal="left" vertical="top" wrapText="1"/>
    </xf>
    <xf numFmtId="0" fontId="13" fillId="0" borderId="50" xfId="0" applyFont="1" applyBorder="1" applyAlignment="1">
      <alignment horizontal="left" vertical="top" wrapText="1"/>
    </xf>
    <xf numFmtId="0" fontId="14" fillId="0" borderId="50" xfId="0" applyFont="1" applyBorder="1" applyAlignment="1">
      <alignment horizontal="left" wrapText="1"/>
    </xf>
    <xf numFmtId="0" fontId="15" fillId="0" borderId="50" xfId="0" applyFont="1" applyBorder="1" applyAlignment="1">
      <alignment horizontal="left" vertical="top" wrapText="1"/>
    </xf>
    <xf numFmtId="0" fontId="16" fillId="0" borderId="50" xfId="0" applyFont="1" applyBorder="1" applyAlignment="1">
      <alignment horizontal="left" vertical="top" wrapText="1"/>
    </xf>
    <xf numFmtId="0" fontId="17" fillId="0" borderId="50" xfId="0" applyFont="1" applyBorder="1" applyAlignment="1">
      <alignment horizontal="left" vertical="center" wrapText="1"/>
    </xf>
    <xf numFmtId="0" fontId="18" fillId="0" borderId="50" xfId="0" applyFont="1" applyBorder="1" applyAlignment="1">
      <alignment horizontal="left"/>
    </xf>
    <xf numFmtId="0" fontId="3" fillId="0" borderId="49" xfId="0" applyFont="1" applyBorder="1" applyAlignment="1">
      <alignment horizontal="left" vertical="center"/>
    </xf>
    <xf numFmtId="0" fontId="12" fillId="0" borderId="49" xfId="0" applyFont="1" applyBorder="1" applyAlignment="1">
      <alignment horizontal="left" vertical="top" wrapText="1"/>
    </xf>
    <xf numFmtId="0" fontId="13" fillId="0" borderId="49" xfId="0" applyFont="1" applyBorder="1" applyAlignment="1">
      <alignment horizontal="left" vertical="top" wrapText="1"/>
    </xf>
    <xf numFmtId="0" fontId="27" fillId="16" borderId="48" xfId="0" applyFont="1" applyFill="1" applyBorder="1" applyAlignment="1">
      <alignment horizontal="left" vertical="center" wrapText="1"/>
    </xf>
    <xf numFmtId="0" fontId="27" fillId="16" borderId="51" xfId="0" applyFont="1" applyFill="1" applyBorder="1" applyAlignment="1">
      <alignment horizontal="left" vertical="center" wrapText="1"/>
    </xf>
    <xf numFmtId="0" fontId="27" fillId="16" borderId="52" xfId="0" applyFont="1" applyFill="1" applyBorder="1" applyAlignment="1">
      <alignment horizontal="left" vertical="center" wrapText="1"/>
    </xf>
    <xf numFmtId="14" fontId="25" fillId="0" borderId="50" xfId="0" applyNumberFormat="1" applyFont="1" applyBorder="1" applyAlignment="1">
      <alignment horizontal="left" vertical="top" wrapText="1"/>
    </xf>
    <xf numFmtId="18" fontId="25" fillId="0" borderId="50" xfId="0" applyNumberFormat="1" applyFont="1" applyBorder="1" applyAlignment="1">
      <alignment horizontal="left" vertical="top" wrapText="1"/>
    </xf>
    <xf numFmtId="20" fontId="25" fillId="0" borderId="50" xfId="0" applyNumberFormat="1" applyFont="1" applyBorder="1" applyAlignment="1">
      <alignment horizontal="left" vertical="top" wrapText="1"/>
    </xf>
    <xf numFmtId="0" fontId="39" fillId="21" borderId="51" xfId="0" applyFont="1" applyFill="1" applyBorder="1" applyAlignment="1">
      <alignment vertical="center"/>
    </xf>
    <xf numFmtId="0" fontId="26" fillId="27" borderId="51" xfId="0" applyFont="1" applyFill="1" applyBorder="1" applyAlignment="1">
      <alignment horizontal="center" vertical="center" wrapText="1"/>
    </xf>
    <xf numFmtId="0" fontId="26" fillId="26" borderId="50" xfId="0" applyFont="1" applyFill="1" applyBorder="1" applyAlignment="1">
      <alignment horizontal="center" vertical="center" wrapText="1"/>
    </xf>
    <xf numFmtId="0" fontId="23" fillId="0" borderId="50" xfId="0" applyFont="1" applyBorder="1"/>
    <xf numFmtId="0" fontId="26" fillId="26" borderId="53" xfId="0" applyFont="1" applyFill="1" applyBorder="1" applyAlignment="1">
      <alignment horizontal="center" vertical="center" wrapText="1"/>
    </xf>
    <xf numFmtId="0" fontId="26" fillId="26" borderId="54" xfId="0" applyFont="1" applyFill="1" applyBorder="1" applyAlignment="1">
      <alignment horizontal="center" vertical="center" wrapText="1"/>
    </xf>
    <xf numFmtId="0" fontId="26" fillId="26" borderId="51" xfId="0" applyFont="1" applyFill="1" applyBorder="1" applyAlignment="1">
      <alignment horizontal="center" vertical="center" wrapText="1"/>
    </xf>
    <xf numFmtId="0" fontId="26" fillId="26" borderId="52" xfId="0" applyFont="1" applyFill="1" applyBorder="1" applyAlignment="1">
      <alignment horizontal="center" vertical="center" wrapText="1"/>
    </xf>
    <xf numFmtId="0" fontId="22" fillId="6" borderId="48" xfId="0" applyFont="1" applyFill="1" applyBorder="1" applyAlignment="1">
      <alignment horizontal="right" vertical="center" wrapText="1"/>
    </xf>
    <xf numFmtId="14" fontId="27" fillId="6" borderId="51" xfId="0" applyNumberFormat="1" applyFont="1" applyFill="1" applyBorder="1" applyAlignment="1">
      <alignment horizontal="center" vertical="center" wrapText="1"/>
    </xf>
    <xf numFmtId="14" fontId="27" fillId="6" borderId="52" xfId="0" applyNumberFormat="1" applyFont="1" applyFill="1" applyBorder="1" applyAlignment="1">
      <alignment horizontal="center" vertical="center" wrapText="1"/>
    </xf>
    <xf numFmtId="0" fontId="22" fillId="30" borderId="50" xfId="0" applyFont="1" applyFill="1" applyBorder="1" applyAlignment="1">
      <alignment vertical="center" wrapText="1"/>
    </xf>
    <xf numFmtId="0" fontId="34" fillId="0" borderId="50" xfId="0" applyFont="1" applyBorder="1" applyAlignment="1">
      <alignment vertical="center" wrapText="1"/>
    </xf>
    <xf numFmtId="0" fontId="23" fillId="0" borderId="50" xfId="0" applyFont="1" applyBorder="1" applyAlignment="1">
      <alignment vertical="center"/>
    </xf>
    <xf numFmtId="0" fontId="29" fillId="0" borderId="50" xfId="0" applyFont="1" applyBorder="1" applyAlignment="1">
      <alignment vertical="center" wrapText="1"/>
    </xf>
    <xf numFmtId="0" fontId="27" fillId="29" borderId="50" xfId="0" applyFont="1" applyFill="1" applyBorder="1" applyAlignment="1">
      <alignment vertical="center" wrapText="1"/>
    </xf>
    <xf numFmtId="0" fontId="22" fillId="25" borderId="50" xfId="0" applyFont="1" applyFill="1" applyBorder="1" applyAlignment="1">
      <alignment vertical="center" wrapText="1"/>
    </xf>
    <xf numFmtId="0" fontId="25" fillId="0" borderId="50" xfId="0" applyFont="1" applyBorder="1" applyAlignment="1">
      <alignment vertical="center" wrapText="1"/>
    </xf>
    <xf numFmtId="0" fontId="22" fillId="2" borderId="50" xfId="0" applyFont="1" applyFill="1" applyBorder="1" applyAlignment="1">
      <alignment horizontal="right" vertical="center" wrapText="1"/>
    </xf>
    <xf numFmtId="0" fontId="33" fillId="29" borderId="50" xfId="0" applyFont="1" applyFill="1" applyBorder="1" applyAlignment="1">
      <alignment vertical="center" wrapText="1"/>
    </xf>
    <xf numFmtId="0" fontId="26" fillId="2" borderId="50" xfId="0" applyFont="1" applyFill="1" applyBorder="1" applyAlignment="1">
      <alignment vertical="center" wrapText="1"/>
    </xf>
    <xf numFmtId="0" fontId="22" fillId="2" borderId="50" xfId="0" applyFont="1" applyFill="1" applyBorder="1" applyAlignment="1">
      <alignment vertical="center" wrapText="1"/>
    </xf>
    <xf numFmtId="0" fontId="25" fillId="0" borderId="50" xfId="0" applyFont="1" applyBorder="1" applyAlignment="1">
      <alignment vertical="top" wrapText="1"/>
    </xf>
    <xf numFmtId="0" fontId="34" fillId="0" borderId="50" xfId="0" applyFont="1" applyBorder="1" applyAlignment="1">
      <alignment vertical="top" wrapText="1"/>
    </xf>
    <xf numFmtId="0" fontId="29" fillId="0" borderId="50" xfId="0" applyFont="1" applyBorder="1" applyAlignment="1">
      <alignment vertical="top" wrapText="1"/>
    </xf>
    <xf numFmtId="0" fontId="33" fillId="29" borderId="50" xfId="0" applyFont="1" applyFill="1" applyBorder="1" applyAlignment="1">
      <alignment horizontal="left" vertical="center" wrapText="1"/>
    </xf>
    <xf numFmtId="0" fontId="34" fillId="0" borderId="53" xfId="0" applyFont="1" applyBorder="1" applyAlignment="1">
      <alignment vertical="center" wrapText="1"/>
    </xf>
    <xf numFmtId="0" fontId="34" fillId="0" borderId="55" xfId="0" applyNumberFormat="1" applyFont="1" applyBorder="1" applyAlignment="1">
      <alignment vertical="top" wrapText="1"/>
    </xf>
    <xf numFmtId="0" fontId="34" fillId="0" borderId="55" xfId="0" applyFont="1" applyBorder="1" applyAlignment="1">
      <alignment vertical="center" wrapText="1"/>
    </xf>
    <xf numFmtId="0" fontId="29" fillId="0" borderId="55" xfId="0" applyFont="1" applyBorder="1" applyAlignment="1">
      <alignment vertical="center" wrapText="1"/>
    </xf>
    <xf numFmtId="0" fontId="29" fillId="0" borderId="53" xfId="0" applyFont="1" applyBorder="1" applyAlignment="1">
      <alignment vertical="center" wrapText="1"/>
    </xf>
    <xf numFmtId="165" fontId="23" fillId="35" borderId="56" xfId="0" applyNumberFormat="1" applyFont="1" applyFill="1" applyBorder="1" applyAlignment="1" applyProtection="1">
      <alignment horizontal="center" wrapText="1"/>
      <protection locked="0"/>
    </xf>
    <xf numFmtId="0" fontId="47" fillId="37" borderId="51" xfId="0" applyFont="1" applyFill="1" applyBorder="1" applyAlignment="1" applyProtection="1">
      <alignment horizontal="left" vertical="top" wrapText="1"/>
      <protection locked="0"/>
    </xf>
    <xf numFmtId="0" fontId="47" fillId="35" borderId="52" xfId="0" applyFont="1" applyFill="1" applyBorder="1" applyAlignment="1" applyProtection="1">
      <alignment horizontal="left" vertical="top" wrapText="1"/>
      <protection locked="0"/>
    </xf>
    <xf numFmtId="0" fontId="0" fillId="0" borderId="32" xfId="0" applyBorder="1" applyAlignment="1">
      <alignment wrapText="1"/>
    </xf>
    <xf numFmtId="0" fontId="0" fillId="0" borderId="60" xfId="0" applyBorder="1" applyAlignment="1">
      <alignment wrapText="1"/>
    </xf>
    <xf numFmtId="0" fontId="23" fillId="0" borderId="21" xfId="0" applyFont="1" applyBorder="1" applyAlignment="1" applyProtection="1">
      <alignment horizontal="left" vertical="top" wrapText="1"/>
      <protection locked="0"/>
    </xf>
    <xf numFmtId="0" fontId="23" fillId="0" borderId="22" xfId="0" applyFont="1" applyBorder="1" applyAlignment="1" applyProtection="1">
      <alignment horizontal="left" vertical="top" wrapText="1"/>
      <protection locked="0"/>
    </xf>
    <xf numFmtId="0" fontId="23" fillId="37" borderId="21" xfId="0" applyFont="1" applyFill="1" applyBorder="1" applyAlignment="1" applyProtection="1">
      <alignment horizontal="left" vertical="top" wrapText="1"/>
      <protection locked="0"/>
    </xf>
    <xf numFmtId="0" fontId="23" fillId="35" borderId="22" xfId="0" applyFont="1" applyFill="1" applyBorder="1" applyAlignment="1" applyProtection="1">
      <alignment horizontal="left" vertical="top" wrapText="1"/>
      <protection locked="0"/>
    </xf>
    <xf numFmtId="3" fontId="23" fillId="0" borderId="22" xfId="0" applyNumberFormat="1" applyFont="1" applyBorder="1" applyAlignment="1" applyProtection="1">
      <alignment horizontal="left" vertical="top" wrapText="1"/>
      <protection locked="0"/>
    </xf>
    <xf numFmtId="3" fontId="23" fillId="0" borderId="21" xfId="0" applyNumberFormat="1" applyFont="1" applyBorder="1" applyAlignment="1" applyProtection="1">
      <alignment horizontal="left" vertical="top" wrapText="1"/>
      <protection locked="0"/>
    </xf>
    <xf numFmtId="1" fontId="23" fillId="0" borderId="21" xfId="0" applyNumberFormat="1" applyFont="1" applyBorder="1" applyAlignment="1" applyProtection="1">
      <alignment horizontal="left" vertical="top" wrapText="1"/>
      <protection locked="0"/>
    </xf>
    <xf numFmtId="1" fontId="23" fillId="0" borderId="22" xfId="0" applyNumberFormat="1" applyFont="1" applyBorder="1" applyAlignment="1" applyProtection="1">
      <alignment horizontal="left" vertical="top" wrapText="1"/>
      <protection locked="0"/>
    </xf>
    <xf numFmtId="0" fontId="39" fillId="0" borderId="22" xfId="0" applyFont="1" applyBorder="1" applyAlignment="1" applyProtection="1">
      <alignment horizontal="left" vertical="top" wrapText="1"/>
      <protection locked="0"/>
    </xf>
    <xf numFmtId="0" fontId="39" fillId="0" borderId="21" xfId="0" applyFont="1" applyBorder="1" applyAlignment="1" applyProtection="1">
      <alignment horizontal="left" vertical="top" wrapText="1"/>
      <protection locked="0"/>
    </xf>
    <xf numFmtId="0" fontId="39" fillId="37" borderId="21" xfId="0" applyFont="1" applyFill="1" applyBorder="1" applyAlignment="1" applyProtection="1">
      <alignment horizontal="left" vertical="top" wrapText="1"/>
      <protection locked="0"/>
    </xf>
    <xf numFmtId="0" fontId="39" fillId="35" borderId="22" xfId="0" applyFont="1" applyFill="1" applyBorder="1" applyAlignment="1" applyProtection="1">
      <alignment horizontal="left" vertical="top" wrapText="1"/>
      <protection locked="0"/>
    </xf>
    <xf numFmtId="0" fontId="34" fillId="0" borderId="21" xfId="0" applyFont="1" applyBorder="1" applyProtection="1">
      <protection locked="0"/>
    </xf>
    <xf numFmtId="0" fontId="34" fillId="0" borderId="22" xfId="0" applyFont="1" applyBorder="1" applyAlignment="1" applyProtection="1">
      <alignment horizontal="left" vertical="top" wrapText="1"/>
      <protection locked="0"/>
    </xf>
    <xf numFmtId="0" fontId="0" fillId="0" borderId="0" xfId="0" applyAlignment="1"/>
    <xf numFmtId="0" fontId="32" fillId="2" borderId="20" xfId="12" applyFont="1" applyFill="1" applyBorder="1" applyAlignment="1">
      <alignment horizontal="right" vertical="center" wrapText="1"/>
    </xf>
    <xf numFmtId="0" fontId="32" fillId="2" borderId="21" xfId="12" applyFont="1" applyFill="1" applyBorder="1" applyAlignment="1">
      <alignment horizontal="right" vertical="center" wrapText="1"/>
    </xf>
    <xf numFmtId="0" fontId="35" fillId="0" borderId="21" xfId="12" applyFont="1" applyBorder="1" applyAlignment="1">
      <alignment horizontal="left" vertical="center" wrapText="1"/>
    </xf>
    <xf numFmtId="0" fontId="21" fillId="2" borderId="50" xfId="12" applyNumberFormat="1" applyFont="1" applyFill="1" applyBorder="1" applyAlignment="1">
      <alignment horizontal="left" vertical="top" wrapText="1"/>
    </xf>
    <xf numFmtId="0" fontId="24" fillId="0" borderId="50" xfId="12" applyFont="1" applyBorder="1" applyAlignment="1">
      <alignment vertical="center" wrapText="1"/>
    </xf>
    <xf numFmtId="0" fontId="21" fillId="2" borderId="50" xfId="12" applyFont="1" applyFill="1" applyBorder="1" applyAlignment="1">
      <alignment vertical="center" wrapText="1"/>
    </xf>
    <xf numFmtId="0" fontId="22" fillId="18" borderId="50" xfId="12" applyNumberFormat="1" applyFont="1" applyFill="1" applyBorder="1" applyAlignment="1">
      <alignment horizontal="left" vertical="top" wrapText="1"/>
    </xf>
    <xf numFmtId="0" fontId="29" fillId="0" borderId="50" xfId="12" applyFont="1" applyBorder="1" applyAlignment="1">
      <alignment vertical="center" wrapText="1"/>
    </xf>
    <xf numFmtId="0" fontId="22" fillId="18" borderId="50" xfId="12" applyFont="1" applyFill="1" applyBorder="1" applyAlignment="1">
      <alignment vertical="center" wrapText="1"/>
    </xf>
    <xf numFmtId="0" fontId="22" fillId="15" borderId="50" xfId="12" applyNumberFormat="1" applyFont="1" applyFill="1" applyBorder="1" applyAlignment="1">
      <alignment horizontal="left" vertical="top"/>
    </xf>
    <xf numFmtId="0" fontId="21" fillId="17" borderId="50" xfId="12" applyFont="1" applyFill="1" applyBorder="1" applyAlignment="1">
      <alignment horizontal="left" vertical="center" wrapText="1"/>
    </xf>
    <xf numFmtId="0" fontId="21" fillId="18" borderId="50" xfId="12" applyNumberFormat="1" applyFont="1" applyFill="1" applyBorder="1" applyAlignment="1">
      <alignment horizontal="left" vertical="top" wrapText="1"/>
    </xf>
    <xf numFmtId="0" fontId="29" fillId="0" borderId="50" xfId="12" applyFont="1" applyBorder="1" applyAlignment="1">
      <alignment horizontal="left" vertical="top" wrapText="1"/>
    </xf>
    <xf numFmtId="0" fontId="22" fillId="0" borderId="50" xfId="12" applyFont="1" applyBorder="1" applyAlignment="1">
      <alignment horizontal="left" vertical="top" wrapText="1"/>
    </xf>
    <xf numFmtId="0" fontId="22" fillId="16" borderId="50" xfId="12" applyNumberFormat="1" applyFont="1" applyFill="1" applyBorder="1" applyAlignment="1">
      <alignment horizontal="left" vertical="top" wrapText="1"/>
    </xf>
    <xf numFmtId="0" fontId="22" fillId="17" borderId="50" xfId="12" applyFont="1" applyFill="1" applyBorder="1" applyAlignment="1">
      <alignment horizontal="center" vertical="center" wrapText="1"/>
    </xf>
    <xf numFmtId="0" fontId="22" fillId="45" borderId="50" xfId="12" applyNumberFormat="1" applyFont="1" applyFill="1" applyBorder="1" applyAlignment="1">
      <alignment horizontal="left" vertical="top" wrapText="1"/>
    </xf>
    <xf numFmtId="0" fontId="22" fillId="46" borderId="50" xfId="12" applyFont="1" applyFill="1" applyBorder="1" applyAlignment="1">
      <alignment horizontal="center" vertical="center" wrapText="1"/>
    </xf>
    <xf numFmtId="0" fontId="29" fillId="0" borderId="50" xfId="12" applyFont="1" applyBorder="1" applyAlignment="1">
      <alignment horizontal="left" vertical="top"/>
    </xf>
    <xf numFmtId="0" fontId="29" fillId="0" borderId="50" xfId="12" applyFont="1" applyBorder="1" applyAlignment="1">
      <alignment horizontal="left" vertical="center"/>
    </xf>
    <xf numFmtId="0" fontId="33" fillId="18" borderId="16" xfId="12" applyFont="1" applyFill="1" applyBorder="1" applyAlignment="1">
      <alignment horizontal="left" vertical="center" wrapText="1"/>
    </xf>
    <xf numFmtId="0" fontId="33" fillId="16" borderId="20" xfId="12" applyFont="1" applyFill="1" applyBorder="1" applyAlignment="1">
      <alignment horizontal="center" vertical="center" wrapText="1"/>
    </xf>
    <xf numFmtId="0" fontId="33" fillId="17" borderId="11" xfId="12" applyFont="1" applyFill="1" applyBorder="1" applyAlignment="1">
      <alignment horizontal="center" vertical="center" wrapText="1"/>
    </xf>
    <xf numFmtId="0" fontId="33" fillId="17" borderId="17" xfId="12" applyFont="1" applyFill="1" applyBorder="1" applyAlignment="1">
      <alignment horizontal="center" vertical="center" wrapText="1"/>
    </xf>
    <xf numFmtId="0" fontId="32" fillId="2" borderId="15" xfId="12" applyFont="1" applyFill="1" applyBorder="1" applyAlignment="1">
      <alignment vertical="center" wrapText="1"/>
    </xf>
    <xf numFmtId="0" fontId="41" fillId="0" borderId="18" xfId="12" applyFont="1" applyBorder="1" applyAlignment="1">
      <alignment vertical="center" wrapText="1"/>
    </xf>
    <xf numFmtId="0" fontId="32" fillId="2" borderId="10" xfId="12" applyFont="1" applyFill="1" applyBorder="1" applyAlignment="1">
      <alignment vertical="center" wrapText="1"/>
    </xf>
    <xf numFmtId="0" fontId="41" fillId="0" borderId="19" xfId="12" applyFont="1" applyBorder="1" applyAlignment="1">
      <alignment vertical="center" wrapText="1"/>
    </xf>
    <xf numFmtId="0" fontId="41" fillId="0" borderId="8" xfId="12" applyFont="1" applyBorder="1" applyAlignment="1">
      <alignment vertical="center" wrapText="1"/>
    </xf>
    <xf numFmtId="0" fontId="41" fillId="0" borderId="8" xfId="12" applyFont="1" applyBorder="1"/>
    <xf numFmtId="0" fontId="41" fillId="0" borderId="8" xfId="12" applyFont="1"/>
    <xf numFmtId="0" fontId="34" fillId="0" borderId="21" xfId="12" applyFont="1" applyBorder="1"/>
    <xf numFmtId="0" fontId="24" fillId="35" borderId="48" xfId="0" applyFont="1" applyFill="1" applyBorder="1" applyAlignment="1">
      <alignment wrapText="1"/>
    </xf>
    <xf numFmtId="0" fontId="23" fillId="35" borderId="51" xfId="0" applyFont="1" applyFill="1" applyBorder="1" applyAlignment="1">
      <alignment horizontal="center" wrapText="1"/>
    </xf>
    <xf numFmtId="165" fontId="23" fillId="35" borderId="51" xfId="0" applyNumberFormat="1" applyFont="1" applyFill="1" applyBorder="1" applyAlignment="1">
      <alignment horizontal="center" wrapText="1"/>
    </xf>
    <xf numFmtId="164" fontId="39" fillId="36" borderId="18" xfId="0" applyNumberFormat="1" applyFont="1" applyFill="1" applyBorder="1" applyAlignment="1" applyProtection="1">
      <alignment horizontal="center" vertical="top" wrapText="1"/>
      <protection locked="0"/>
    </xf>
    <xf numFmtId="164" fontId="21" fillId="36" borderId="19" xfId="0" applyNumberFormat="1" applyFont="1" applyFill="1" applyBorder="1" applyAlignment="1">
      <alignment horizontal="left" vertical="top" wrapText="1"/>
    </xf>
    <xf numFmtId="0" fontId="32" fillId="2" borderId="50" xfId="0" applyFont="1" applyFill="1" applyBorder="1" applyAlignment="1">
      <alignment horizontal="left" vertical="center" wrapText="1"/>
    </xf>
    <xf numFmtId="0" fontId="41" fillId="0" borderId="50" xfId="0" applyFont="1" applyBorder="1" applyAlignment="1">
      <alignment horizontal="left" vertical="center" wrapText="1"/>
    </xf>
    <xf numFmtId="0" fontId="36" fillId="20" borderId="50" xfId="0" applyFont="1" applyFill="1" applyBorder="1" applyAlignment="1">
      <alignment wrapText="1"/>
    </xf>
    <xf numFmtId="0" fontId="35" fillId="0" borderId="50" xfId="0" applyFont="1" applyBorder="1"/>
    <xf numFmtId="0" fontId="28" fillId="19" borderId="50" xfId="12" applyFont="1" applyFill="1" applyBorder="1" applyAlignment="1">
      <alignment horizontal="center" vertical="center"/>
    </xf>
    <xf numFmtId="0" fontId="44" fillId="44" borderId="50" xfId="12" applyFont="1" applyFill="1" applyBorder="1" applyAlignment="1">
      <alignment horizontal="center" vertical="center" wrapText="1"/>
    </xf>
    <xf numFmtId="0" fontId="28" fillId="19" borderId="12" xfId="12" applyFont="1" applyFill="1" applyBorder="1" applyAlignment="1">
      <alignment horizontal="center" vertical="center"/>
    </xf>
    <xf numFmtId="0" fontId="28" fillId="19" borderId="13" xfId="12" applyFont="1" applyFill="1" applyBorder="1" applyAlignment="1">
      <alignment horizontal="center" vertical="center"/>
    </xf>
    <xf numFmtId="0" fontId="28" fillId="19" borderId="14" xfId="12" applyFont="1" applyFill="1" applyBorder="1" applyAlignment="1">
      <alignment horizontal="center" vertical="center"/>
    </xf>
    <xf numFmtId="0" fontId="41" fillId="0" borderId="21" xfId="12" applyFont="1" applyBorder="1" applyAlignment="1">
      <alignment horizontal="left" vertical="center"/>
    </xf>
    <xf numFmtId="0" fontId="31" fillId="19" borderId="60" xfId="12" applyFont="1" applyFill="1" applyBorder="1" applyAlignment="1">
      <alignment horizontal="center" vertical="center"/>
    </xf>
    <xf numFmtId="0" fontId="0" fillId="0" borderId="21" xfId="0" applyBorder="1" applyAlignment="1">
      <alignment horizontal="center" vertical="center"/>
    </xf>
    <xf numFmtId="0" fontId="0" fillId="0" borderId="31" xfId="0" applyBorder="1" applyAlignment="1">
      <alignment horizontal="center" vertical="center"/>
    </xf>
    <xf numFmtId="0" fontId="31" fillId="19" borderId="21" xfId="12" applyFont="1" applyFill="1" applyBorder="1" applyAlignment="1">
      <alignment horizontal="center" vertical="center"/>
    </xf>
    <xf numFmtId="0" fontId="0" fillId="0" borderId="21" xfId="0" applyBorder="1" applyAlignment="1"/>
    <xf numFmtId="0" fontId="31" fillId="19" borderId="50" xfId="0" applyFont="1" applyFill="1" applyBorder="1" applyAlignment="1">
      <alignment horizontal="center" vertical="center"/>
    </xf>
    <xf numFmtId="0" fontId="9" fillId="4" borderId="40" xfId="11" applyFont="1" applyFill="1" applyBorder="1" applyAlignment="1">
      <alignment horizontal="center" vertical="center" wrapText="1"/>
    </xf>
    <xf numFmtId="0" fontId="5" fillId="0" borderId="39" xfId="11" applyFont="1" applyBorder="1"/>
    <xf numFmtId="0" fontId="5" fillId="0" borderId="9" xfId="11" applyFont="1" applyBorder="1"/>
    <xf numFmtId="0" fontId="55" fillId="43" borderId="47" xfId="11" applyFont="1" applyFill="1" applyBorder="1" applyAlignment="1">
      <alignment horizontal="center"/>
    </xf>
    <xf numFmtId="0" fontId="5" fillId="0" borderId="46" xfId="11" applyFont="1" applyBorder="1"/>
    <xf numFmtId="0" fontId="5" fillId="0" borderId="45" xfId="11" applyFont="1" applyBorder="1"/>
    <xf numFmtId="0" fontId="56" fillId="0" borderId="43" xfId="11" applyFont="1" applyBorder="1" applyAlignment="1">
      <alignment horizontal="left" vertical="center" wrapText="1"/>
    </xf>
    <xf numFmtId="0" fontId="5" fillId="0" borderId="42" xfId="11" applyFont="1" applyBorder="1"/>
    <xf numFmtId="0" fontId="5" fillId="0" borderId="5" xfId="11" applyFont="1" applyBorder="1"/>
    <xf numFmtId="0" fontId="56" fillId="0" borderId="41" xfId="11" applyFont="1" applyBorder="1" applyAlignment="1">
      <alignment horizontal="left" vertical="center" wrapText="1"/>
    </xf>
    <xf numFmtId="0" fontId="57" fillId="41" borderId="40" xfId="11" applyFont="1" applyFill="1" applyBorder="1" applyAlignment="1">
      <alignment horizontal="left" vertical="top" wrapText="1"/>
    </xf>
    <xf numFmtId="0" fontId="9" fillId="42" borderId="41" xfId="11" applyFont="1" applyFill="1" applyBorder="1" applyAlignment="1">
      <alignment horizontal="center" vertical="center" wrapText="1"/>
    </xf>
    <xf numFmtId="0" fontId="57" fillId="41" borderId="36" xfId="11" applyFont="1" applyFill="1" applyBorder="1" applyAlignment="1">
      <alignment horizontal="left" vertical="top" wrapText="1"/>
    </xf>
    <xf numFmtId="0" fontId="5" fillId="0" borderId="35" xfId="11" applyFont="1" applyBorder="1"/>
    <xf numFmtId="0" fontId="28" fillId="4" borderId="26" xfId="0" applyFont="1" applyFill="1" applyBorder="1" applyAlignment="1">
      <alignment horizontal="center" vertical="center" wrapText="1"/>
    </xf>
    <xf numFmtId="0" fontId="28" fillId="0" borderId="27" xfId="0" applyFont="1" applyBorder="1"/>
    <xf numFmtId="0" fontId="28" fillId="0" borderId="28" xfId="0" applyFont="1" applyBorder="1"/>
    <xf numFmtId="0" fontId="41" fillId="0" borderId="18" xfId="0" applyFont="1" applyBorder="1" applyAlignment="1">
      <alignment horizontal="left" vertical="center" wrapText="1"/>
    </xf>
    <xf numFmtId="0" fontId="41" fillId="0" borderId="18" xfId="0" applyFont="1" applyBorder="1"/>
    <xf numFmtId="0" fontId="32" fillId="22" borderId="20" xfId="0" applyFont="1" applyFill="1" applyBorder="1" applyAlignment="1">
      <alignment horizontal="left" vertical="center" wrapText="1"/>
    </xf>
    <xf numFmtId="0" fontId="41" fillId="15" borderId="21" xfId="0" applyFont="1" applyFill="1" applyBorder="1"/>
    <xf numFmtId="0" fontId="41" fillId="15" borderId="22" xfId="0" applyFont="1" applyFill="1" applyBorder="1"/>
    <xf numFmtId="0" fontId="32" fillId="2" borderId="29" xfId="0" applyFont="1" applyFill="1" applyBorder="1" applyAlignment="1">
      <alignment horizontal="left" vertical="center" wrapText="1"/>
    </xf>
    <xf numFmtId="0" fontId="32" fillId="2" borderId="30" xfId="0" applyFont="1" applyFill="1" applyBorder="1" applyAlignment="1">
      <alignment horizontal="left" vertical="center" wrapText="1"/>
    </xf>
    <xf numFmtId="0" fontId="41" fillId="0" borderId="19" xfId="0" applyFont="1" applyBorder="1" applyAlignment="1">
      <alignment horizontal="left" vertical="center" wrapText="1"/>
    </xf>
    <xf numFmtId="0" fontId="42" fillId="4" borderId="12" xfId="0" applyFont="1" applyFill="1" applyBorder="1" applyAlignment="1">
      <alignment horizontal="center" vertical="center" wrapText="1"/>
    </xf>
    <xf numFmtId="0" fontId="42" fillId="0" borderId="13" xfId="0" applyFont="1" applyBorder="1" applyAlignment="1">
      <alignment vertical="center"/>
    </xf>
    <xf numFmtId="0" fontId="42" fillId="0" borderId="14" xfId="0" applyFont="1" applyBorder="1" applyAlignment="1">
      <alignment vertical="center"/>
    </xf>
    <xf numFmtId="0" fontId="32" fillId="2" borderId="18" xfId="0" applyFont="1" applyFill="1" applyBorder="1" applyAlignment="1">
      <alignment horizontal="left" vertical="center" wrapText="1"/>
    </xf>
    <xf numFmtId="0" fontId="32" fillId="0" borderId="18" xfId="0" applyFont="1" applyBorder="1" applyAlignment="1">
      <alignment horizontal="left"/>
    </xf>
    <xf numFmtId="0" fontId="41" fillId="0" borderId="19" xfId="0" applyFont="1" applyBorder="1" applyAlignment="1">
      <alignment horizontal="left"/>
    </xf>
    <xf numFmtId="0" fontId="7" fillId="17" borderId="12" xfId="0" applyFont="1" applyFill="1" applyBorder="1" applyAlignment="1">
      <alignment horizontal="center" vertical="center" wrapText="1"/>
    </xf>
    <xf numFmtId="0" fontId="0" fillId="15" borderId="13" xfId="0" applyFill="1" applyBorder="1" applyAlignment="1">
      <alignment vertical="center"/>
    </xf>
    <xf numFmtId="0" fontId="0" fillId="15" borderId="14" xfId="0" applyFill="1" applyBorder="1" applyAlignment="1">
      <alignment vertical="center"/>
    </xf>
    <xf numFmtId="0" fontId="1" fillId="0" borderId="21" xfId="0" applyFont="1" applyBorder="1" applyAlignment="1">
      <alignment horizontal="left" vertical="center" wrapText="1"/>
    </xf>
    <xf numFmtId="0" fontId="1" fillId="0" borderId="22" xfId="0" applyFont="1" applyBorder="1"/>
    <xf numFmtId="0" fontId="4" fillId="24" borderId="25" xfId="0" applyFont="1" applyFill="1" applyBorder="1" applyAlignment="1">
      <alignment horizontal="left" vertical="center" wrapText="1"/>
    </xf>
    <xf numFmtId="0" fontId="0" fillId="25" borderId="18" xfId="0" applyFill="1" applyBorder="1" applyAlignment="1">
      <alignment horizontal="left" vertical="center"/>
    </xf>
    <xf numFmtId="0" fontId="0" fillId="25" borderId="19" xfId="0" applyFill="1" applyBorder="1" applyAlignment="1">
      <alignment horizontal="left" vertical="center"/>
    </xf>
    <xf numFmtId="0" fontId="36" fillId="16" borderId="26" xfId="0" applyFont="1" applyFill="1" applyBorder="1" applyAlignment="1">
      <alignment horizontal="center" vertical="center"/>
    </xf>
    <xf numFmtId="0" fontId="38" fillId="15" borderId="27" xfId="0" applyFont="1" applyFill="1" applyBorder="1" applyAlignment="1">
      <alignment vertical="center"/>
    </xf>
    <xf numFmtId="0" fontId="38" fillId="15" borderId="28" xfId="0" applyFont="1" applyFill="1" applyBorder="1" applyAlignment="1">
      <alignment vertical="center"/>
    </xf>
    <xf numFmtId="0" fontId="43" fillId="25" borderId="20" xfId="0" applyFont="1" applyFill="1" applyBorder="1" applyAlignment="1">
      <alignment horizontal="left" vertical="top" wrapText="1"/>
    </xf>
    <xf numFmtId="0" fontId="23" fillId="25" borderId="21" xfId="0" applyFont="1" applyFill="1" applyBorder="1"/>
    <xf numFmtId="0" fontId="23" fillId="25" borderId="22" xfId="0" applyFont="1" applyFill="1" applyBorder="1"/>
    <xf numFmtId="0" fontId="24" fillId="0" borderId="18" xfId="0" applyFont="1" applyBorder="1" applyAlignment="1">
      <alignment horizontal="left" vertical="center" wrapText="1"/>
    </xf>
    <xf numFmtId="0" fontId="24" fillId="0" borderId="18" xfId="0" applyFont="1" applyBorder="1"/>
    <xf numFmtId="0" fontId="24" fillId="0" borderId="19" xfId="0" applyFont="1" applyBorder="1"/>
    <xf numFmtId="0" fontId="24" fillId="0" borderId="21" xfId="0" applyFont="1" applyBorder="1" applyAlignment="1">
      <alignment horizontal="left" vertical="center" wrapText="1"/>
    </xf>
    <xf numFmtId="0" fontId="24" fillId="0" borderId="21" xfId="0" applyFont="1" applyBorder="1"/>
    <xf numFmtId="0" fontId="24" fillId="0" borderId="22" xfId="0" applyFont="1" applyBorder="1"/>
    <xf numFmtId="0" fontId="23" fillId="25" borderId="48" xfId="0" applyFont="1" applyFill="1" applyBorder="1" applyAlignment="1">
      <alignment horizontal="left" vertical="top" wrapText="1"/>
    </xf>
    <xf numFmtId="0" fontId="23" fillId="25" borderId="51" xfId="0" applyFont="1" applyFill="1" applyBorder="1" applyAlignment="1">
      <alignment horizontal="left" vertical="top" wrapText="1"/>
    </xf>
    <xf numFmtId="0" fontId="23" fillId="0" borderId="21" xfId="0" applyFont="1" applyBorder="1" applyAlignment="1">
      <alignment vertical="center"/>
    </xf>
    <xf numFmtId="0" fontId="42" fillId="15" borderId="26" xfId="0" applyFont="1" applyFill="1" applyBorder="1" applyAlignment="1">
      <alignment horizontal="center"/>
    </xf>
    <xf numFmtId="0" fontId="23" fillId="15" borderId="27" xfId="0" applyFont="1" applyFill="1" applyBorder="1" applyAlignment="1">
      <alignment horizontal="center"/>
    </xf>
    <xf numFmtId="0" fontId="23" fillId="15" borderId="28" xfId="0" applyFont="1" applyFill="1" applyBorder="1" applyAlignment="1">
      <alignment horizontal="center"/>
    </xf>
    <xf numFmtId="0" fontId="23" fillId="25" borderId="25" xfId="0" applyFont="1" applyFill="1" applyBorder="1" applyAlignment="1">
      <alignment horizontal="left" wrapText="1"/>
    </xf>
    <xf numFmtId="0" fontId="23" fillId="25" borderId="18" xfId="0" applyFont="1" applyFill="1" applyBorder="1" applyAlignment="1">
      <alignment horizontal="left"/>
    </xf>
    <xf numFmtId="0" fontId="23" fillId="25" borderId="19" xfId="0" applyFont="1" applyFill="1" applyBorder="1" applyAlignment="1">
      <alignment horizontal="left"/>
    </xf>
    <xf numFmtId="0" fontId="39" fillId="21" borderId="20" xfId="0" applyFont="1" applyFill="1" applyBorder="1" applyAlignment="1">
      <alignment horizontal="left" vertical="center"/>
    </xf>
    <xf numFmtId="0" fontId="39" fillId="21" borderId="21" xfId="0" applyFont="1" applyFill="1" applyBorder="1" applyAlignment="1">
      <alignment horizontal="left" vertical="center"/>
    </xf>
    <xf numFmtId="0" fontId="39" fillId="21" borderId="21" xfId="0" applyFont="1" applyFill="1" applyBorder="1" applyAlignment="1">
      <alignment vertical="center"/>
    </xf>
    <xf numFmtId="0" fontId="39" fillId="15" borderId="31" xfId="0" applyFont="1" applyFill="1" applyBorder="1" applyAlignment="1">
      <alignment horizontal="center" vertical="center"/>
    </xf>
    <xf numFmtId="0" fontId="39" fillId="15" borderId="32" xfId="0" applyFont="1" applyFill="1" applyBorder="1" applyAlignment="1">
      <alignment horizontal="center" vertical="center"/>
    </xf>
    <xf numFmtId="0" fontId="39" fillId="15" borderId="33" xfId="0" applyFont="1" applyFill="1" applyBorder="1" applyAlignment="1">
      <alignment horizontal="center" vertical="center"/>
    </xf>
    <xf numFmtId="0" fontId="22" fillId="29" borderId="50" xfId="0" applyFont="1" applyFill="1" applyBorder="1" applyAlignment="1">
      <alignment horizontal="center" vertical="center" wrapText="1"/>
    </xf>
    <xf numFmtId="0" fontId="23" fillId="15" borderId="50" xfId="0" applyFont="1" applyFill="1" applyBorder="1"/>
    <xf numFmtId="0" fontId="26" fillId="29" borderId="50" xfId="0" applyFont="1" applyFill="1" applyBorder="1" applyAlignment="1">
      <alignment horizontal="center" vertical="center" wrapText="1"/>
    </xf>
    <xf numFmtId="0" fontId="23" fillId="15" borderId="50" xfId="0" applyFont="1" applyFill="1" applyBorder="1" applyAlignment="1">
      <alignment vertical="center"/>
    </xf>
    <xf numFmtId="0" fontId="23" fillId="0" borderId="18" xfId="0" applyFont="1" applyBorder="1"/>
    <xf numFmtId="0" fontId="23" fillId="0" borderId="19" xfId="0" applyFont="1" applyBorder="1"/>
    <xf numFmtId="0" fontId="33" fillId="29" borderId="59" xfId="0" applyFont="1" applyFill="1" applyBorder="1" applyAlignment="1">
      <alignment horizontal="left" vertical="center" wrapText="1"/>
    </xf>
    <xf numFmtId="0" fontId="33" fillId="29" borderId="32" xfId="0" applyFont="1" applyFill="1" applyBorder="1" applyAlignment="1">
      <alignment horizontal="left" vertical="center" wrapText="1"/>
    </xf>
    <xf numFmtId="0" fontId="33" fillId="29" borderId="33" xfId="0" applyFont="1" applyFill="1" applyBorder="1" applyAlignment="1">
      <alignment horizontal="left" vertical="center" wrapText="1"/>
    </xf>
    <xf numFmtId="0" fontId="22" fillId="31" borderId="50" xfId="0" applyFont="1" applyFill="1" applyBorder="1" applyAlignment="1">
      <alignment horizontal="center" vertical="center" wrapText="1"/>
    </xf>
    <xf numFmtId="0" fontId="23" fillId="25" borderId="50" xfId="0" applyFont="1" applyFill="1" applyBorder="1"/>
    <xf numFmtId="0" fontId="34" fillId="32" borderId="50" xfId="0" applyFont="1" applyFill="1" applyBorder="1" applyAlignment="1">
      <alignment horizontal="left" vertical="top" wrapText="1"/>
    </xf>
    <xf numFmtId="0" fontId="40" fillId="15" borderId="26" xfId="0" applyFont="1" applyFill="1" applyBorder="1" applyAlignment="1">
      <alignment horizontal="center" vertical="center"/>
    </xf>
    <xf numFmtId="0" fontId="40" fillId="15" borderId="27" xfId="0" applyFont="1" applyFill="1" applyBorder="1" applyAlignment="1">
      <alignment horizontal="center" vertical="center"/>
    </xf>
    <xf numFmtId="0" fontId="40" fillId="15" borderId="28" xfId="0" applyFont="1" applyFill="1" applyBorder="1" applyAlignment="1">
      <alignment horizontal="center" vertical="center"/>
    </xf>
    <xf numFmtId="0" fontId="23" fillId="28" borderId="12" xfId="0" applyFont="1" applyFill="1" applyBorder="1" applyAlignment="1">
      <alignment horizontal="left" wrapText="1"/>
    </xf>
    <xf numFmtId="0" fontId="23" fillId="25" borderId="13" xfId="0" applyFont="1" applyFill="1" applyBorder="1" applyAlignment="1">
      <alignment wrapText="1"/>
    </xf>
    <xf numFmtId="0" fontId="0" fillId="0" borderId="13" xfId="0" applyBorder="1" applyAlignment="1">
      <alignment wrapText="1"/>
    </xf>
    <xf numFmtId="0" fontId="0" fillId="0" borderId="14" xfId="0" applyBorder="1" applyAlignment="1">
      <alignment wrapText="1"/>
    </xf>
    <xf numFmtId="0" fontId="48" fillId="33" borderId="12" xfId="0" applyFont="1" applyFill="1" applyBorder="1" applyAlignment="1">
      <alignment horizontal="center"/>
    </xf>
    <xf numFmtId="0" fontId="48" fillId="33" borderId="13" xfId="0" applyFont="1" applyFill="1" applyBorder="1" applyAlignment="1">
      <alignment horizontal="center"/>
    </xf>
    <xf numFmtId="0" fontId="48" fillId="33" borderId="14" xfId="0" applyFont="1" applyFill="1" applyBorder="1" applyAlignment="1">
      <alignment horizontal="center"/>
    </xf>
    <xf numFmtId="164" fontId="21" fillId="36" borderId="18" xfId="0" applyNumberFormat="1" applyFont="1" applyFill="1" applyBorder="1" applyAlignment="1">
      <alignment horizontal="left" vertical="top" wrapText="1"/>
    </xf>
    <xf numFmtId="0" fontId="23" fillId="15" borderId="18" xfId="0" applyFont="1" applyFill="1" applyBorder="1"/>
    <xf numFmtId="164" fontId="21" fillId="36" borderId="21" xfId="0" applyNumberFormat="1" applyFont="1" applyFill="1" applyBorder="1" applyAlignment="1">
      <alignment horizontal="left" vertical="top" wrapText="1"/>
    </xf>
    <xf numFmtId="0" fontId="23" fillId="15" borderId="21" xfId="0" applyFont="1" applyFill="1" applyBorder="1"/>
    <xf numFmtId="0" fontId="23" fillId="38" borderId="61" xfId="0" applyFont="1" applyFill="1" applyBorder="1" applyAlignment="1">
      <alignment horizontal="left" vertical="top" wrapText="1"/>
    </xf>
    <xf numFmtId="0" fontId="46" fillId="25" borderId="62" xfId="0" applyFont="1" applyFill="1" applyBorder="1"/>
    <xf numFmtId="0" fontId="24" fillId="3" borderId="21" xfId="0" applyFont="1" applyFill="1" applyBorder="1" applyAlignment="1">
      <alignment vertical="center" wrapText="1"/>
    </xf>
    <xf numFmtId="0" fontId="23" fillId="0" borderId="21" xfId="0" applyFont="1" applyBorder="1"/>
    <xf numFmtId="165" fontId="39" fillId="36" borderId="21" xfId="0" applyNumberFormat="1" applyFont="1" applyFill="1" applyBorder="1" applyAlignment="1">
      <alignment horizontal="center" wrapText="1"/>
    </xf>
    <xf numFmtId="164" fontId="21" fillId="36" borderId="20" xfId="0" applyNumberFormat="1" applyFont="1" applyFill="1" applyBorder="1" applyAlignment="1">
      <alignment horizontal="left" wrapText="1"/>
    </xf>
    <xf numFmtId="0" fontId="23" fillId="15" borderId="20" xfId="0" applyFont="1" applyFill="1" applyBorder="1" applyAlignment="1">
      <alignment wrapText="1"/>
    </xf>
    <xf numFmtId="0" fontId="34" fillId="49" borderId="57" xfId="0" applyFont="1" applyFill="1" applyBorder="1" applyAlignment="1">
      <alignment vertical="top" wrapText="1"/>
    </xf>
    <xf numFmtId="0" fontId="0" fillId="50" borderId="58" xfId="0" applyFill="1" applyBorder="1" applyAlignment="1">
      <alignment vertical="top"/>
    </xf>
    <xf numFmtId="0" fontId="30" fillId="48" borderId="12" xfId="0" applyFont="1" applyFill="1" applyBorder="1" applyAlignment="1">
      <alignment horizontal="right" vertical="center" wrapText="1"/>
    </xf>
    <xf numFmtId="0" fontId="0" fillId="47" borderId="13" xfId="0" applyFill="1" applyBorder="1" applyAlignment="1">
      <alignment wrapText="1"/>
    </xf>
    <xf numFmtId="0" fontId="0" fillId="47" borderId="14" xfId="0" applyFill="1" applyBorder="1" applyAlignment="1">
      <alignment wrapText="1"/>
    </xf>
    <xf numFmtId="0" fontId="44" fillId="39" borderId="26" xfId="0" applyFont="1" applyFill="1" applyBorder="1" applyAlignment="1">
      <alignment horizontal="center" vertical="center" wrapText="1"/>
    </xf>
    <xf numFmtId="0" fontId="23" fillId="15" borderId="27" xfId="0" applyFont="1" applyFill="1" applyBorder="1"/>
    <xf numFmtId="0" fontId="22" fillId="10" borderId="20" xfId="0" applyFont="1" applyFill="1" applyBorder="1" applyAlignment="1">
      <alignment horizontal="left" vertical="center" wrapText="1"/>
    </xf>
    <xf numFmtId="165" fontId="39" fillId="8" borderId="21" xfId="0" applyNumberFormat="1" applyFont="1" applyFill="1" applyBorder="1" applyAlignment="1">
      <alignment horizontal="left" vertical="center" wrapText="1"/>
    </xf>
    <xf numFmtId="0" fontId="22" fillId="7" borderId="20" xfId="0" applyFont="1" applyFill="1" applyBorder="1" applyAlignment="1">
      <alignment horizontal="left" vertical="center" wrapText="1"/>
    </xf>
    <xf numFmtId="0" fontId="45" fillId="0" borderId="20" xfId="0" applyFont="1" applyBorder="1" applyAlignment="1">
      <alignment horizontal="left" vertical="center" wrapText="1"/>
    </xf>
    <xf numFmtId="0" fontId="34" fillId="0" borderId="20" xfId="0" applyFont="1" applyBorder="1" applyAlignment="1">
      <alignment horizontal="left" vertical="center" wrapText="1"/>
    </xf>
    <xf numFmtId="0" fontId="23" fillId="0" borderId="21" xfId="1" applyFont="1" applyBorder="1" applyAlignment="1">
      <alignment horizontal="center" vertical="top" wrapText="1"/>
    </xf>
    <xf numFmtId="0" fontId="23" fillId="0" borderId="21" xfId="1" applyFont="1" applyBorder="1"/>
    <xf numFmtId="0" fontId="23" fillId="0" borderId="22" xfId="1" applyFont="1" applyBorder="1"/>
    <xf numFmtId="0" fontId="42" fillId="40" borderId="26" xfId="1" applyFont="1" applyFill="1" applyBorder="1" applyAlignment="1">
      <alignment horizontal="center" vertical="center"/>
    </xf>
    <xf numFmtId="0" fontId="23" fillId="15" borderId="27" xfId="1" applyFont="1" applyFill="1" applyBorder="1"/>
    <xf numFmtId="0" fontId="23" fillId="15" borderId="28" xfId="1" applyFont="1" applyFill="1" applyBorder="1"/>
    <xf numFmtId="0" fontId="21" fillId="0" borderId="18" xfId="1" applyFont="1" applyBorder="1" applyAlignment="1">
      <alignment horizontal="left" vertical="center"/>
    </xf>
    <xf numFmtId="0" fontId="23" fillId="0" borderId="18" xfId="1" applyFont="1" applyBorder="1"/>
    <xf numFmtId="0" fontId="23" fillId="0" borderId="19" xfId="1" applyFont="1" applyBorder="1"/>
    <xf numFmtId="0" fontId="21" fillId="17" borderId="21" xfId="1" applyFont="1" applyFill="1" applyBorder="1" applyAlignment="1">
      <alignment horizontal="center" vertical="center"/>
    </xf>
    <xf numFmtId="0" fontId="23" fillId="15" borderId="21" xfId="1" applyFont="1" applyFill="1" applyBorder="1"/>
    <xf numFmtId="0" fontId="21" fillId="17" borderId="21" xfId="1" applyFont="1" applyFill="1" applyBorder="1" applyAlignment="1">
      <alignment horizontal="center" vertical="center" wrapText="1"/>
    </xf>
    <xf numFmtId="0" fontId="23" fillId="15" borderId="22" xfId="1" applyFont="1" applyFill="1" applyBorder="1"/>
  </cellXfs>
  <cellStyles count="14">
    <cellStyle name="Followed Hyperlink" xfId="3" builtinId="9" hidden="1"/>
    <cellStyle name="Followed Hyperlink" xfId="5" builtinId="9" hidden="1"/>
    <cellStyle name="Followed Hyperlink" xfId="7" builtinId="9" hidden="1"/>
    <cellStyle name="Followed Hyperlink" xfId="9" builtinId="9" hidden="1"/>
    <cellStyle name="Hyperlink" xfId="2" builtinId="8" hidden="1"/>
    <cellStyle name="Hyperlink" xfId="4" builtinId="8" hidden="1"/>
    <cellStyle name="Hyperlink" xfId="6" builtinId="8" hidden="1"/>
    <cellStyle name="Hyperlink" xfId="8" builtinId="8" hidden="1"/>
    <cellStyle name="Normal" xfId="0" builtinId="0"/>
    <cellStyle name="Normal 2" xfId="1"/>
    <cellStyle name="Normal 3" xfId="10"/>
    <cellStyle name="Normal 3 2" xfId="11"/>
    <cellStyle name="Normal 4" xfId="12"/>
    <cellStyle name="Percent 2" xfId="13"/>
  </cellStyles>
  <dxfs count="50">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00B050"/>
          <bgColor rgb="FF00B050"/>
        </patternFill>
      </fill>
      <border>
        <left/>
        <right/>
        <top/>
        <bottom/>
      </border>
    </dxf>
    <dxf>
      <font>
        <name val="Cambria"/>
      </font>
      <fill>
        <patternFill patternType="solid">
          <fgColor rgb="FFFFCC00"/>
          <bgColor rgb="FFFFCC00"/>
        </patternFill>
      </fill>
      <border>
        <left/>
        <right/>
        <top/>
        <bottom/>
      </border>
    </dxf>
    <dxf>
      <font>
        <color rgb="FFFF00FF"/>
      </font>
      <fill>
        <patternFill patternType="solid">
          <fgColor rgb="FF00FFFF"/>
          <bgColor rgb="FF00FFFF"/>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FFFF00"/>
          <bgColor rgb="FFFFFF00"/>
        </patternFill>
      </fill>
      <border>
        <left/>
        <right/>
        <top/>
        <bottom/>
      </border>
    </dxf>
    <dxf>
      <fill>
        <patternFill patternType="solid">
          <fgColor rgb="FF00B050"/>
          <bgColor rgb="FF00B050"/>
        </patternFill>
      </fill>
      <border>
        <left/>
        <right/>
        <top/>
        <bottom/>
      </border>
    </dxf>
    <dxf>
      <font>
        <name val="Cambria"/>
      </font>
      <fill>
        <patternFill patternType="solid">
          <fgColor rgb="FFFFCC00"/>
          <bgColor rgb="FFFFCC00"/>
        </patternFill>
      </fill>
      <border>
        <left/>
        <right/>
        <top/>
        <bottom/>
      </border>
    </dxf>
    <dxf>
      <font>
        <color rgb="FFFF00FF"/>
      </font>
      <fill>
        <patternFill patternType="solid">
          <fgColor rgb="FF00FFFF"/>
          <bgColor rgb="FF00FFFF"/>
        </patternFill>
      </fill>
      <border>
        <left/>
        <right/>
        <top/>
        <bottom/>
      </border>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F0"/>
        </patternFill>
      </fill>
    </dxf>
    <dxf>
      <fill>
        <patternFill>
          <bgColor rgb="FFFFFF00"/>
        </patternFill>
      </fill>
    </dxf>
    <dxf>
      <fill>
        <patternFill>
          <bgColor rgb="FFFFC000"/>
        </patternFill>
      </fill>
    </dxf>
    <dxf>
      <fill>
        <patternFill>
          <bgColor rgb="FFFF0000"/>
        </patternFill>
      </fill>
    </dxf>
  </dxfs>
  <tableStyles count="0" defaultTableStyle="TableStyleMedium9" defaultPivotStyle="PivotStyleMedium4"/>
  <colors>
    <mruColors>
      <color rgb="FFD8A0F4"/>
      <color rgb="FFFFF2CC"/>
      <color rgb="FFEC701C"/>
      <color rgb="FF72B44A"/>
      <color rgb="FF742332"/>
      <color rgb="FFFF99CC"/>
      <color rgb="FF9900FF"/>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49530" y="15034260"/>
    <xdr:ext cx="2667000" cy="1143000"/>
    <xdr:pic>
      <xdr:nvPicPr>
        <xdr:cNvPr id="2" name="image04.png"/>
        <xdr:cNvPicPr preferRelativeResize="0"/>
      </xdr:nvPicPr>
      <xdr:blipFill>
        <a:blip xmlns:r="http://schemas.openxmlformats.org/officeDocument/2006/relationships" r:embed="rId1" cstate="print"/>
        <a:stretch>
          <a:fillRect/>
        </a:stretch>
      </xdr:blipFill>
      <xdr:spPr>
        <a:xfrm>
          <a:off x="49530" y="15034260"/>
          <a:ext cx="2667000" cy="1143000"/>
        </a:xfrm>
        <a:prstGeom prst="rect">
          <a:avLst/>
        </a:prstGeom>
        <a:noFill/>
      </xdr:spPr>
    </xdr:pic>
    <xdr:clientData fLocksWithSheet="0"/>
  </xdr:absoluteAnchor>
  <xdr:absoluteAnchor>
    <xdr:pos x="2678430" y="15038070"/>
    <xdr:ext cx="857250" cy="1143000"/>
    <xdr:pic>
      <xdr:nvPicPr>
        <xdr:cNvPr id="3" name="image00.png"/>
        <xdr:cNvPicPr preferRelativeResize="0"/>
      </xdr:nvPicPr>
      <xdr:blipFill>
        <a:blip xmlns:r="http://schemas.openxmlformats.org/officeDocument/2006/relationships" r:embed="rId2" cstate="print"/>
        <a:stretch>
          <a:fillRect/>
        </a:stretch>
      </xdr:blipFill>
      <xdr:spPr>
        <a:xfrm>
          <a:off x="2678430" y="15038070"/>
          <a:ext cx="857250" cy="1143000"/>
        </a:xfrm>
        <a:prstGeom prst="rect">
          <a:avLst/>
        </a:prstGeom>
        <a:noFill/>
      </xdr:spPr>
    </xdr:pic>
    <xdr:clientData fLocksWithSheet="0"/>
  </xdr:absoluteAnchor>
  <xdr:absoluteAnchor>
    <xdr:pos x="3516630" y="15051405"/>
    <xdr:ext cx="857250" cy="1123950"/>
    <xdr:pic>
      <xdr:nvPicPr>
        <xdr:cNvPr id="4" name="image02.png"/>
        <xdr:cNvPicPr preferRelativeResize="0"/>
      </xdr:nvPicPr>
      <xdr:blipFill>
        <a:blip xmlns:r="http://schemas.openxmlformats.org/officeDocument/2006/relationships" r:embed="rId3" cstate="print"/>
        <a:stretch>
          <a:fillRect/>
        </a:stretch>
      </xdr:blipFill>
      <xdr:spPr>
        <a:xfrm>
          <a:off x="3516630" y="15051405"/>
          <a:ext cx="857250" cy="1123950"/>
        </a:xfrm>
        <a:prstGeom prst="rect">
          <a:avLst/>
        </a:prstGeom>
        <a:noFill/>
      </xdr:spPr>
    </xdr:pic>
    <xdr:clientData fLocksWithSheet="0"/>
  </xdr:absoluteAnchor>
  <xdr:absoluteAnchor>
    <xdr:pos x="792480" y="20130135"/>
    <xdr:ext cx="838200" cy="1162050"/>
    <xdr:pic>
      <xdr:nvPicPr>
        <xdr:cNvPr id="5" name="image01.png"/>
        <xdr:cNvPicPr preferRelativeResize="0"/>
      </xdr:nvPicPr>
      <xdr:blipFill>
        <a:blip xmlns:r="http://schemas.openxmlformats.org/officeDocument/2006/relationships" r:embed="rId4" cstate="print"/>
        <a:stretch>
          <a:fillRect/>
        </a:stretch>
      </xdr:blipFill>
      <xdr:spPr>
        <a:xfrm>
          <a:off x="792480" y="20130135"/>
          <a:ext cx="838200" cy="1162050"/>
        </a:xfrm>
        <a:prstGeom prst="rect">
          <a:avLst/>
        </a:prstGeom>
        <a:noFill/>
      </xdr:spPr>
    </xdr:pic>
    <xdr:clientData fLocksWithSheet="0"/>
  </xdr:absoluteAnchor>
  <xdr:absoluteAnchor>
    <xdr:pos x="1261110" y="30704790"/>
    <xdr:ext cx="2876550" cy="1266825"/>
    <xdr:pic>
      <xdr:nvPicPr>
        <xdr:cNvPr id="7" name="image03.png"/>
        <xdr:cNvPicPr preferRelativeResize="0"/>
      </xdr:nvPicPr>
      <xdr:blipFill>
        <a:blip xmlns:r="http://schemas.openxmlformats.org/officeDocument/2006/relationships" r:embed="rId5" cstate="print"/>
        <a:stretch>
          <a:fillRect/>
        </a:stretch>
      </xdr:blipFill>
      <xdr:spPr>
        <a:xfrm>
          <a:off x="1261110" y="30704790"/>
          <a:ext cx="2876550" cy="1266825"/>
        </a:xfrm>
        <a:prstGeom prst="rect">
          <a:avLst/>
        </a:prstGeom>
        <a:noFill/>
      </xdr:spPr>
    </xdr:pic>
    <xdr:clientData fLocksWithSheet="0"/>
  </xdr:absolute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0</xdr:colOff>
      <xdr:row>16</xdr:row>
      <xdr:rowOff>666750</xdr:rowOff>
    </xdr:to>
    <xdr:sp macro="" textlink="">
      <xdr:nvSpPr>
        <xdr:cNvPr id="2052" name="Rectangle 4"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0</xdr:colOff>
      <xdr:row>16</xdr:row>
      <xdr:rowOff>666750</xdr:rowOff>
    </xdr:to>
    <xdr:sp macro="" textlink="">
      <xdr:nvSpPr>
        <xdr:cNvPr id="2"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0</xdr:colOff>
      <xdr:row>16</xdr:row>
      <xdr:rowOff>666750</xdr:rowOff>
    </xdr:to>
    <xdr:sp macro="" textlink="">
      <xdr:nvSpPr>
        <xdr:cNvPr id="3"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7</xdr:col>
      <xdr:colOff>0</xdr:colOff>
      <xdr:row>16</xdr:row>
      <xdr:rowOff>666750</xdr:rowOff>
    </xdr:to>
    <xdr:sp macro="" textlink="">
      <xdr:nvSpPr>
        <xdr:cNvPr id="4" name="AutoShape 4"/>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xml"/><Relationship Id="rId1" Type="http://schemas.openxmlformats.org/officeDocument/2006/relationships/printerSettings" Target="../printerSettings/printerSettings14.bin"/><Relationship Id="rId5" Type="http://schemas.openxmlformats.org/officeDocument/2006/relationships/comments" Target="../comments1.xml"/><Relationship Id="rId4" Type="http://schemas.openxmlformats.org/officeDocument/2006/relationships/vmlDrawing" Target="../drawings/vmlDrawing15.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9"/>
  <sheetViews>
    <sheetView topLeftCell="A2" workbookViewId="0">
      <selection activeCell="B10" sqref="B10"/>
    </sheetView>
  </sheetViews>
  <sheetFormatPr defaultColWidth="17.28515625" defaultRowHeight="15.75" customHeight="1" x14ac:dyDescent="0.2"/>
  <cols>
    <col min="1" max="1" width="24.42578125" style="135" customWidth="1"/>
    <col min="2" max="2" width="36.42578125" style="119" customWidth="1"/>
    <col min="3" max="3" width="36" style="119" customWidth="1"/>
    <col min="4" max="4" width="37.85546875" style="119" customWidth="1"/>
    <col min="5" max="8" width="9.140625" style="119" customWidth="1"/>
    <col min="9" max="16384" width="17.28515625" style="119"/>
  </cols>
  <sheetData>
    <row r="1" spans="1:8" ht="25.5" customHeight="1" thickBot="1" x14ac:dyDescent="0.25">
      <c r="A1" s="279" t="s">
        <v>1723</v>
      </c>
      <c r="B1" s="279"/>
      <c r="C1" s="279"/>
      <c r="D1" s="279"/>
    </row>
    <row r="2" spans="1:8" ht="33.6" customHeight="1" thickBot="1" x14ac:dyDescent="0.3">
      <c r="A2" s="241" t="s">
        <v>0</v>
      </c>
      <c r="B2" s="242"/>
      <c r="C2" s="243" t="s">
        <v>11</v>
      </c>
      <c r="D2" s="242"/>
      <c r="E2" s="120"/>
      <c r="F2" s="120"/>
      <c r="G2" s="120"/>
      <c r="H2" s="121"/>
    </row>
    <row r="3" spans="1:8" ht="31.5" customHeight="1" thickBot="1" x14ac:dyDescent="0.3">
      <c r="A3" s="241" t="s">
        <v>1724</v>
      </c>
      <c r="B3" s="242"/>
      <c r="C3" s="243" t="s">
        <v>1725</v>
      </c>
      <c r="D3" s="242"/>
      <c r="E3" s="120"/>
      <c r="F3" s="120"/>
      <c r="G3" s="120"/>
      <c r="H3" s="121"/>
    </row>
    <row r="4" spans="1:8" ht="27.4" customHeight="1" thickBot="1" x14ac:dyDescent="0.25">
      <c r="A4" s="244" t="s">
        <v>1726</v>
      </c>
      <c r="B4" s="245"/>
      <c r="C4" s="246" t="s">
        <v>1727</v>
      </c>
      <c r="D4" s="245"/>
      <c r="E4" s="122"/>
      <c r="F4" s="122"/>
      <c r="G4" s="122"/>
      <c r="H4" s="122"/>
    </row>
    <row r="5" spans="1:8" ht="37.9" customHeight="1" thickBot="1" x14ac:dyDescent="0.25">
      <c r="A5" s="280" t="s">
        <v>1728</v>
      </c>
      <c r="B5" s="280"/>
      <c r="C5" s="280"/>
      <c r="D5" s="280"/>
      <c r="E5" s="122"/>
      <c r="F5" s="122"/>
      <c r="G5" s="122"/>
      <c r="H5" s="122"/>
    </row>
    <row r="6" spans="1:8" s="125" customFormat="1" ht="27.95" customHeight="1" thickBot="1" x14ac:dyDescent="0.3">
      <c r="A6" s="247" t="s">
        <v>1729</v>
      </c>
      <c r="B6" s="248" t="s">
        <v>1680</v>
      </c>
      <c r="C6" s="248" t="s">
        <v>1681</v>
      </c>
      <c r="D6" s="248" t="s">
        <v>1682</v>
      </c>
      <c r="E6" s="123"/>
      <c r="F6" s="123"/>
      <c r="G6" s="123"/>
      <c r="H6" s="124"/>
    </row>
    <row r="7" spans="1:8" s="125" customFormat="1" ht="114" customHeight="1" thickBot="1" x14ac:dyDescent="0.25">
      <c r="A7" s="249" t="s">
        <v>1</v>
      </c>
      <c r="B7" s="250"/>
      <c r="C7" s="250"/>
      <c r="D7" s="250"/>
      <c r="E7" s="126"/>
      <c r="F7" s="126"/>
      <c r="G7" s="126"/>
      <c r="H7" s="126"/>
    </row>
    <row r="8" spans="1:8" s="125" customFormat="1" ht="106.5" customHeight="1" thickBot="1" x14ac:dyDescent="0.25">
      <c r="A8" s="244" t="s">
        <v>2</v>
      </c>
      <c r="B8" s="250"/>
      <c r="C8" s="251"/>
      <c r="D8" s="250"/>
      <c r="E8" s="126"/>
      <c r="F8" s="126"/>
      <c r="G8" s="126"/>
      <c r="H8" s="126"/>
    </row>
    <row r="9" spans="1:8" ht="31.9" customHeight="1" thickBot="1" x14ac:dyDescent="0.25">
      <c r="A9" s="280" t="s">
        <v>1730</v>
      </c>
      <c r="B9" s="280"/>
      <c r="C9" s="280"/>
      <c r="D9" s="280"/>
      <c r="E9" s="122"/>
      <c r="F9" s="122"/>
      <c r="G9" s="122"/>
      <c r="H9" s="122"/>
    </row>
    <row r="10" spans="1:8" s="128" customFormat="1" ht="31.5" customHeight="1" thickBot="1" x14ac:dyDescent="0.25">
      <c r="A10" s="252" t="s">
        <v>1784</v>
      </c>
      <c r="B10" s="253" t="s">
        <v>1785</v>
      </c>
      <c r="C10" s="253" t="s">
        <v>1783</v>
      </c>
      <c r="D10" s="253" t="s">
        <v>1731</v>
      </c>
      <c r="E10" s="127"/>
      <c r="F10" s="127"/>
      <c r="G10" s="127"/>
      <c r="H10" s="127"/>
    </row>
    <row r="11" spans="1:8" s="130" customFormat="1" ht="31.5" customHeight="1" thickBot="1" x14ac:dyDescent="0.25">
      <c r="A11" s="254" t="s">
        <v>1732</v>
      </c>
      <c r="B11" s="255"/>
      <c r="C11" s="255"/>
      <c r="D11" s="255"/>
      <c r="E11" s="129"/>
      <c r="F11" s="129"/>
      <c r="G11" s="129"/>
      <c r="H11" s="129"/>
    </row>
    <row r="12" spans="1:8" s="130" customFormat="1" ht="31.5" customHeight="1" thickBot="1" x14ac:dyDescent="0.25">
      <c r="A12" s="254" t="s">
        <v>1733</v>
      </c>
      <c r="B12" s="255"/>
      <c r="C12" s="255"/>
      <c r="D12" s="255"/>
      <c r="E12" s="129"/>
      <c r="F12" s="129"/>
      <c r="G12" s="129"/>
      <c r="H12" s="129"/>
    </row>
    <row r="13" spans="1:8" s="130" customFormat="1" ht="31.5" customHeight="1" thickBot="1" x14ac:dyDescent="0.25">
      <c r="A13" s="254" t="s">
        <v>1734</v>
      </c>
      <c r="B13" s="255"/>
      <c r="C13" s="255"/>
      <c r="D13" s="255"/>
      <c r="E13" s="129"/>
      <c r="F13" s="129"/>
      <c r="G13" s="129"/>
      <c r="H13" s="129"/>
    </row>
    <row r="14" spans="1:8" s="130" customFormat="1" ht="31.5" customHeight="1" thickBot="1" x14ac:dyDescent="0.25">
      <c r="A14" s="254" t="s">
        <v>1735</v>
      </c>
      <c r="B14" s="255"/>
      <c r="C14" s="255"/>
      <c r="D14" s="255"/>
      <c r="E14" s="129"/>
      <c r="F14" s="129"/>
      <c r="G14" s="129"/>
      <c r="H14" s="129"/>
    </row>
    <row r="15" spans="1:8" s="130" customFormat="1" ht="31.5" customHeight="1" thickBot="1" x14ac:dyDescent="0.25">
      <c r="A15" s="254" t="s">
        <v>1736</v>
      </c>
      <c r="B15" s="255"/>
      <c r="C15" s="255"/>
      <c r="D15" s="255"/>
      <c r="E15" s="129"/>
      <c r="F15" s="129"/>
      <c r="G15" s="129"/>
      <c r="H15" s="129"/>
    </row>
    <row r="16" spans="1:8" s="130" customFormat="1" ht="31.5" customHeight="1" thickBot="1" x14ac:dyDescent="0.25">
      <c r="A16" s="254" t="s">
        <v>1737</v>
      </c>
      <c r="B16" s="255"/>
      <c r="C16" s="255"/>
      <c r="D16" s="255"/>
      <c r="E16" s="129"/>
      <c r="F16" s="129"/>
      <c r="G16" s="129"/>
      <c r="H16" s="129"/>
    </row>
    <row r="17" spans="1:8" s="130" customFormat="1" ht="31.5" customHeight="1" thickBot="1" x14ac:dyDescent="0.25">
      <c r="A17" s="254" t="s">
        <v>1738</v>
      </c>
      <c r="B17" s="255"/>
      <c r="C17" s="255"/>
      <c r="D17" s="255"/>
      <c r="E17" s="129"/>
      <c r="F17" s="129"/>
      <c r="G17" s="129"/>
      <c r="H17" s="129"/>
    </row>
    <row r="18" spans="1:8" s="130" customFormat="1" ht="31.5" customHeight="1" thickBot="1" x14ac:dyDescent="0.25">
      <c r="A18" s="254" t="s">
        <v>1739</v>
      </c>
      <c r="B18" s="255"/>
      <c r="C18" s="255"/>
      <c r="D18" s="255"/>
      <c r="E18" s="129"/>
      <c r="F18" s="129"/>
      <c r="G18" s="129"/>
      <c r="H18" s="129"/>
    </row>
    <row r="19" spans="1:8" s="130" customFormat="1" ht="31.5" customHeight="1" thickBot="1" x14ac:dyDescent="0.25">
      <c r="A19" s="254" t="s">
        <v>1740</v>
      </c>
      <c r="B19" s="255"/>
      <c r="C19" s="255"/>
      <c r="D19" s="255"/>
      <c r="E19" s="129"/>
      <c r="F19" s="129"/>
      <c r="G19" s="129"/>
      <c r="H19" s="129"/>
    </row>
    <row r="20" spans="1:8" s="125" customFormat="1" ht="30.4" customHeight="1" thickBot="1" x14ac:dyDescent="0.25">
      <c r="A20" s="254" t="s">
        <v>1741</v>
      </c>
      <c r="B20" s="250"/>
      <c r="C20" s="251"/>
      <c r="D20" s="250"/>
      <c r="E20" s="126"/>
      <c r="F20" s="126"/>
      <c r="G20" s="126"/>
      <c r="H20" s="126"/>
    </row>
    <row r="21" spans="1:8" ht="31.15" customHeight="1" thickBot="1" x14ac:dyDescent="0.25">
      <c r="A21" s="280" t="s">
        <v>1742</v>
      </c>
      <c r="B21" s="280"/>
      <c r="C21" s="280"/>
      <c r="D21" s="280"/>
      <c r="E21" s="122"/>
      <c r="F21" s="122"/>
      <c r="G21" s="122"/>
      <c r="H21" s="122"/>
    </row>
    <row r="22" spans="1:8" s="125" customFormat="1" ht="48.6" customHeight="1" thickBot="1" x14ac:dyDescent="0.25">
      <c r="A22" s="252" t="s">
        <v>1743</v>
      </c>
      <c r="B22" s="256"/>
      <c r="C22" s="257"/>
      <c r="D22" s="257"/>
      <c r="E22" s="126"/>
      <c r="F22" s="126"/>
      <c r="G22" s="126"/>
      <c r="H22" s="126"/>
    </row>
    <row r="23" spans="1:8" s="125" customFormat="1" ht="38.450000000000003" customHeight="1" thickBot="1" x14ac:dyDescent="0.25">
      <c r="A23" s="252" t="s">
        <v>1744</v>
      </c>
      <c r="B23" s="256"/>
      <c r="C23" s="257"/>
      <c r="D23" s="257"/>
      <c r="E23" s="126"/>
      <c r="F23" s="126"/>
      <c r="G23" s="126"/>
      <c r="H23" s="126"/>
    </row>
    <row r="24" spans="1:8" s="125" customFormat="1" ht="40.15" customHeight="1" thickBot="1" x14ac:dyDescent="0.25">
      <c r="A24" s="252" t="s">
        <v>1745</v>
      </c>
      <c r="B24" s="256"/>
      <c r="C24" s="257"/>
      <c r="D24" s="257"/>
      <c r="E24" s="126"/>
      <c r="F24" s="126"/>
      <c r="G24" s="126"/>
      <c r="H24" s="126"/>
    </row>
    <row r="25" spans="1:8" s="125" customFormat="1" ht="39.4" customHeight="1" thickBot="1" x14ac:dyDescent="0.25">
      <c r="A25" s="252" t="s">
        <v>1746</v>
      </c>
      <c r="B25" s="256"/>
      <c r="C25" s="257"/>
      <c r="D25" s="257"/>
      <c r="E25" s="126"/>
      <c r="F25" s="126"/>
      <c r="G25" s="126"/>
      <c r="H25" s="126"/>
    </row>
    <row r="26" spans="1:8" s="125" customFormat="1" ht="43.5" customHeight="1" thickBot="1" x14ac:dyDescent="0.25">
      <c r="A26" s="252" t="s">
        <v>1747</v>
      </c>
      <c r="B26" s="256"/>
      <c r="C26" s="257"/>
      <c r="D26" s="257"/>
      <c r="E26" s="126"/>
      <c r="F26" s="126"/>
      <c r="G26" s="126"/>
      <c r="H26" s="126"/>
    </row>
    <row r="27" spans="1:8" s="125" customFormat="1" ht="39.4" customHeight="1" thickBot="1" x14ac:dyDescent="0.25">
      <c r="A27" s="252" t="s">
        <v>1748</v>
      </c>
      <c r="B27" s="256"/>
      <c r="C27" s="257"/>
      <c r="D27" s="257"/>
      <c r="E27" s="126"/>
      <c r="F27" s="126"/>
      <c r="G27" s="126"/>
      <c r="H27" s="126"/>
    </row>
    <row r="28" spans="1:8" s="125" customFormat="1" ht="47.45" customHeight="1" thickBot="1" x14ac:dyDescent="0.25">
      <c r="A28" s="252" t="s">
        <v>1782</v>
      </c>
      <c r="B28" s="256"/>
      <c r="C28" s="257"/>
      <c r="D28" s="257"/>
      <c r="E28" s="126"/>
      <c r="F28" s="126"/>
      <c r="G28" s="126"/>
      <c r="H28" s="126"/>
    </row>
    <row r="29" spans="1:8" s="125" customFormat="1" ht="51" customHeight="1" thickBot="1" x14ac:dyDescent="0.25">
      <c r="A29" s="252" t="s">
        <v>9</v>
      </c>
      <c r="B29" s="256"/>
      <c r="C29" s="257"/>
      <c r="D29" s="257"/>
      <c r="E29" s="126"/>
      <c r="F29" s="126"/>
      <c r="G29" s="126"/>
      <c r="H29" s="126"/>
    </row>
  </sheetData>
  <mergeCells count="4">
    <mergeCell ref="A1:D1"/>
    <mergeCell ref="A5:D5"/>
    <mergeCell ref="A9:D9"/>
    <mergeCell ref="A21:D21"/>
  </mergeCells>
  <printOptions horizontalCentered="1"/>
  <pageMargins left="0.196850393700787" right="0.196850393700787" top="1.0374015750000001" bottom="0.78740157480314998" header="0.118110236220472" footer="0.118110236220472"/>
  <pageSetup fitToHeight="0" orientation="landscape" horizontalDpi="360" verticalDpi="360" r:id="rId1"/>
  <headerFooter>
    <oddHeader>&amp;L&amp;G</oddHeader>
    <oddFooter>&amp;C&amp;"Arial,Bold"&amp;9&amp;K742332www.DrRitamarie.com &amp;"Arial,Regular"&amp;K000000
 © Dr. Ritamarie Loscalzo, MS, DC, CCN, DACBN, Institute of Nutritional Endocrinology (INE)
Page &amp;P of &amp;N</oddFooter>
  </headerFooter>
  <rowBreaks count="2" manualBreakCount="2">
    <brk id="8" max="16383" man="1"/>
    <brk id="20"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workbookViewId="0">
      <pane ySplit="5" topLeftCell="A14" activePane="bottomLeft" state="frozen"/>
      <selection pane="bottomLeft" activeCell="C33" sqref="C33"/>
    </sheetView>
  </sheetViews>
  <sheetFormatPr defaultColWidth="17.28515625" defaultRowHeight="15.75" customHeight="1" x14ac:dyDescent="0.2"/>
  <cols>
    <col min="1" max="1" width="15.7109375" style="4" customWidth="1"/>
    <col min="2" max="2" width="37" style="4" customWidth="1"/>
    <col min="3" max="3" width="63.7109375" style="4" customWidth="1"/>
    <col min="4" max="6" width="8.7109375" style="4" customWidth="1"/>
    <col min="7" max="16384" width="17.28515625" style="4"/>
  </cols>
  <sheetData>
    <row r="1" spans="1:6" ht="31.5" customHeight="1" thickBot="1" x14ac:dyDescent="0.25">
      <c r="A1" s="322" t="s">
        <v>1694</v>
      </c>
      <c r="B1" s="323"/>
      <c r="C1" s="324"/>
      <c r="D1" s="1"/>
      <c r="E1" s="1"/>
      <c r="F1" s="1"/>
    </row>
    <row r="2" spans="1:6" ht="31.5" customHeight="1" x14ac:dyDescent="0.2">
      <c r="A2" s="327" t="s">
        <v>1695</v>
      </c>
      <c r="B2" s="328"/>
      <c r="C2" s="329"/>
      <c r="D2" s="1"/>
      <c r="E2" s="1"/>
      <c r="F2" s="1"/>
    </row>
    <row r="3" spans="1:6" ht="24" customHeight="1" x14ac:dyDescent="0.2">
      <c r="A3" s="29" t="s">
        <v>0</v>
      </c>
      <c r="B3" s="325"/>
      <c r="C3" s="326"/>
      <c r="D3" s="2"/>
      <c r="E3" s="3"/>
      <c r="F3" s="3"/>
    </row>
    <row r="4" spans="1:6" ht="24" customHeight="1" x14ac:dyDescent="0.2">
      <c r="A4" s="29" t="s">
        <v>11</v>
      </c>
      <c r="B4" s="325"/>
      <c r="C4" s="326"/>
      <c r="D4" s="2"/>
      <c r="E4" s="2"/>
      <c r="F4" s="1"/>
    </row>
    <row r="5" spans="1:6" ht="27.75" customHeight="1" x14ac:dyDescent="0.2">
      <c r="A5" s="30" t="s">
        <v>103</v>
      </c>
      <c r="B5" s="28" t="s">
        <v>104</v>
      </c>
      <c r="C5" s="31" t="s">
        <v>105</v>
      </c>
      <c r="D5" s="1"/>
      <c r="E5" s="1"/>
      <c r="F5" s="1"/>
    </row>
    <row r="6" spans="1:6" ht="24.75" customHeight="1" thickBot="1" x14ac:dyDescent="0.25">
      <c r="A6" s="178"/>
      <c r="B6" s="179"/>
      <c r="C6" s="180"/>
      <c r="D6" s="1"/>
      <c r="E6" s="1"/>
      <c r="F6" s="1"/>
    </row>
    <row r="7" spans="1:6" ht="24.75" customHeight="1" thickBot="1" x14ac:dyDescent="0.3">
      <c r="A7" s="173"/>
      <c r="B7" s="172"/>
      <c r="C7" s="174"/>
      <c r="D7" s="1"/>
      <c r="E7" s="1"/>
      <c r="F7" s="1"/>
    </row>
    <row r="8" spans="1:6" ht="24.75" customHeight="1" thickBot="1" x14ac:dyDescent="0.3">
      <c r="A8" s="173"/>
      <c r="B8" s="172"/>
      <c r="C8" s="174"/>
      <c r="D8" s="1"/>
      <c r="E8" s="1"/>
      <c r="F8" s="1"/>
    </row>
    <row r="9" spans="1:6" ht="24.75" customHeight="1" thickBot="1" x14ac:dyDescent="0.3">
      <c r="A9" s="173"/>
      <c r="B9" s="172"/>
      <c r="C9" s="174"/>
      <c r="D9" s="1"/>
      <c r="E9" s="1"/>
      <c r="F9" s="1"/>
    </row>
    <row r="10" spans="1:6" ht="24.75" customHeight="1" thickBot="1" x14ac:dyDescent="0.3">
      <c r="A10" s="173"/>
      <c r="B10" s="172"/>
      <c r="C10" s="174"/>
      <c r="D10" s="1"/>
      <c r="E10" s="1"/>
      <c r="F10" s="1"/>
    </row>
    <row r="11" spans="1:6" ht="24.75" customHeight="1" thickBot="1" x14ac:dyDescent="0.3">
      <c r="A11" s="173"/>
      <c r="B11" s="172"/>
      <c r="C11" s="174"/>
      <c r="D11" s="1"/>
      <c r="E11" s="1"/>
      <c r="F11" s="1"/>
    </row>
    <row r="12" spans="1:6" ht="24.75" customHeight="1" thickBot="1" x14ac:dyDescent="0.3">
      <c r="A12" s="173"/>
      <c r="B12" s="172"/>
      <c r="C12" s="174"/>
      <c r="D12" s="1"/>
      <c r="E12" s="1"/>
      <c r="F12" s="1"/>
    </row>
    <row r="13" spans="1:6" ht="24.75" customHeight="1" thickBot="1" x14ac:dyDescent="0.25">
      <c r="A13" s="174"/>
      <c r="B13" s="172"/>
      <c r="C13" s="175"/>
      <c r="D13" s="1"/>
      <c r="E13" s="1"/>
      <c r="F13" s="1"/>
    </row>
    <row r="14" spans="1:6" ht="24.75" customHeight="1" thickBot="1" x14ac:dyDescent="0.3">
      <c r="A14" s="173"/>
      <c r="B14" s="172"/>
      <c r="C14" s="176"/>
      <c r="D14" s="1"/>
      <c r="E14" s="1"/>
      <c r="F14" s="1"/>
    </row>
    <row r="15" spans="1:6" ht="24.75" customHeight="1" thickBot="1" x14ac:dyDescent="0.3">
      <c r="A15" s="173"/>
      <c r="B15" s="172"/>
      <c r="C15" s="174"/>
      <c r="D15" s="1"/>
      <c r="E15" s="1"/>
      <c r="F15" s="1"/>
    </row>
    <row r="16" spans="1:6" ht="24.75" customHeight="1" thickBot="1" x14ac:dyDescent="0.25">
      <c r="A16" s="174"/>
      <c r="B16" s="172"/>
      <c r="C16" s="175"/>
      <c r="D16" s="1"/>
      <c r="E16" s="1"/>
      <c r="F16" s="1"/>
    </row>
    <row r="17" spans="1:3" ht="24.75" customHeight="1" thickBot="1" x14ac:dyDescent="0.3">
      <c r="A17" s="177"/>
      <c r="B17" s="177"/>
      <c r="C17" s="177"/>
    </row>
    <row r="18" spans="1:3" ht="24.75" customHeight="1" thickBot="1" x14ac:dyDescent="0.3">
      <c r="A18" s="177"/>
      <c r="B18" s="177"/>
      <c r="C18" s="177"/>
    </row>
    <row r="19" spans="1:3" ht="24.75" customHeight="1" thickBot="1" x14ac:dyDescent="0.3">
      <c r="A19" s="177"/>
      <c r="B19" s="177"/>
      <c r="C19" s="177"/>
    </row>
    <row r="20" spans="1:3" ht="24.75" customHeight="1" thickBot="1" x14ac:dyDescent="0.3">
      <c r="A20" s="177"/>
      <c r="B20" s="177"/>
      <c r="C20" s="177"/>
    </row>
    <row r="21" spans="1:3" ht="24.75" customHeight="1" thickBot="1" x14ac:dyDescent="0.3">
      <c r="A21" s="177"/>
      <c r="B21" s="177"/>
      <c r="C21" s="177"/>
    </row>
    <row r="22" spans="1:3" ht="24.75" customHeight="1" thickBot="1" x14ac:dyDescent="0.3">
      <c r="A22" s="177"/>
      <c r="B22" s="177"/>
      <c r="C22" s="177"/>
    </row>
    <row r="23" spans="1:3" ht="24.75" customHeight="1" thickBot="1" x14ac:dyDescent="0.3">
      <c r="A23" s="177"/>
      <c r="B23" s="177"/>
      <c r="C23" s="177"/>
    </row>
    <row r="24" spans="1:3" ht="24.75" customHeight="1" thickBot="1" x14ac:dyDescent="0.3">
      <c r="A24" s="177"/>
      <c r="B24" s="177"/>
      <c r="C24" s="177"/>
    </row>
    <row r="25" spans="1:3" ht="24.75" customHeight="1" thickBot="1" x14ac:dyDescent="0.3">
      <c r="A25" s="177"/>
      <c r="B25" s="177"/>
      <c r="C25" s="177"/>
    </row>
    <row r="26" spans="1:3" ht="24.75" customHeight="1" thickBot="1" x14ac:dyDescent="0.3">
      <c r="A26" s="177"/>
      <c r="B26" s="177"/>
      <c r="C26" s="177"/>
    </row>
    <row r="27" spans="1:3" ht="24.75" customHeight="1" thickBot="1" x14ac:dyDescent="0.3">
      <c r="A27" s="177"/>
      <c r="B27" s="177"/>
      <c r="C27" s="177"/>
    </row>
    <row r="28" spans="1:3" ht="24.75" customHeight="1" thickBot="1" x14ac:dyDescent="0.3">
      <c r="A28" s="177"/>
      <c r="B28" s="177"/>
      <c r="C28" s="177"/>
    </row>
    <row r="29" spans="1:3" ht="24.75" customHeight="1" thickBot="1" x14ac:dyDescent="0.3">
      <c r="A29" s="177"/>
      <c r="B29" s="177"/>
      <c r="C29" s="177"/>
    </row>
    <row r="30" spans="1:3" ht="24.75" customHeight="1" thickBot="1" x14ac:dyDescent="0.3">
      <c r="A30" s="177"/>
      <c r="B30" s="177"/>
      <c r="C30" s="177"/>
    </row>
    <row r="31" spans="1:3" ht="24.75" customHeight="1" thickBot="1" x14ac:dyDescent="0.3">
      <c r="A31" s="177"/>
      <c r="B31" s="177"/>
      <c r="C31" s="177"/>
    </row>
    <row r="32" spans="1:3" ht="24.75" customHeight="1" thickBot="1" x14ac:dyDescent="0.3">
      <c r="A32" s="177"/>
      <c r="B32" s="177"/>
      <c r="C32" s="177"/>
    </row>
    <row r="33" spans="1:3" ht="24.75" customHeight="1" thickBot="1" x14ac:dyDescent="0.3">
      <c r="A33" s="177"/>
      <c r="B33" s="177"/>
      <c r="C33" s="177"/>
    </row>
    <row r="34" spans="1:3" ht="24.75" customHeight="1" thickBot="1" x14ac:dyDescent="0.3">
      <c r="A34" s="177"/>
      <c r="B34" s="177"/>
      <c r="C34" s="177"/>
    </row>
  </sheetData>
  <mergeCells count="4">
    <mergeCell ref="A1:C1"/>
    <mergeCell ref="A2:C2"/>
    <mergeCell ref="B3:C3"/>
    <mergeCell ref="B4:C4"/>
  </mergeCells>
  <printOptions horizontalCentered="1"/>
  <pageMargins left="0.19685039370078741" right="0.19685039370078741" top="0.78740157480314965" bottom="0.78740157480314965" header="0.11811023622047245" footer="0.11811023622047245"/>
  <pageSetup scale="78" orientation="portrait" r:id="rId1"/>
  <headerFooter>
    <oddHeader>&amp;L&amp;G</oddHeader>
    <oddFooter>&amp;C&amp;"-,Bold"&amp;9&amp;K742332www.DrRitamarie.com&amp;"-,Regular"&amp;K000000 
 © Dr. Ritamarie Loscalzo, MS, DC, CCN, DACBN, Institute of Nutritional Endocrinology (INE)
Page &amp;P of &amp;N</oddFooter>
  </headerFooter>
  <legacyDrawingHF r:id="rId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
  <sheetViews>
    <sheetView workbookViewId="0">
      <pane ySplit="5" topLeftCell="A23" activePane="bottomLeft" state="frozen"/>
      <selection pane="bottomLeft" activeCell="G23" sqref="G23"/>
    </sheetView>
  </sheetViews>
  <sheetFormatPr defaultColWidth="17.28515625" defaultRowHeight="15.75" customHeight="1" x14ac:dyDescent="0.2"/>
  <cols>
    <col min="1" max="1" width="16.42578125" style="5" customWidth="1"/>
    <col min="2" max="2" width="10.140625" style="5" customWidth="1"/>
    <col min="3" max="3" width="16.85546875" style="5" customWidth="1"/>
    <col min="4" max="4" width="27.42578125" style="5" customWidth="1"/>
    <col min="5" max="5" width="23.140625" style="5" customWidth="1"/>
    <col min="6" max="6" width="9.140625" style="5" customWidth="1"/>
    <col min="7" max="16384" width="17.28515625" style="5"/>
  </cols>
  <sheetData>
    <row r="1" spans="1:6" ht="33.75" customHeight="1" thickBot="1" x14ac:dyDescent="0.3">
      <c r="A1" s="330" t="s">
        <v>107</v>
      </c>
      <c r="B1" s="331"/>
      <c r="C1" s="331"/>
      <c r="D1" s="331"/>
      <c r="E1" s="332"/>
      <c r="F1" s="7"/>
    </row>
    <row r="2" spans="1:6" s="34" customFormat="1" ht="24" customHeight="1" x14ac:dyDescent="0.25">
      <c r="A2" s="11" t="s">
        <v>0</v>
      </c>
      <c r="B2" s="336"/>
      <c r="C2" s="337"/>
      <c r="D2" s="337"/>
      <c r="E2" s="338"/>
      <c r="F2" s="33"/>
    </row>
    <row r="3" spans="1:6" s="34" customFormat="1" ht="24" customHeight="1" x14ac:dyDescent="0.25">
      <c r="A3" s="9" t="s">
        <v>11</v>
      </c>
      <c r="B3" s="339"/>
      <c r="C3" s="340"/>
      <c r="D3" s="340"/>
      <c r="E3" s="341"/>
      <c r="F3" s="35"/>
    </row>
    <row r="4" spans="1:6" ht="147.75" customHeight="1" x14ac:dyDescent="0.25">
      <c r="A4" s="333" t="s">
        <v>1692</v>
      </c>
      <c r="B4" s="334"/>
      <c r="C4" s="334"/>
      <c r="D4" s="334"/>
      <c r="E4" s="335"/>
      <c r="F4" s="7"/>
    </row>
    <row r="5" spans="1:6" ht="19.5" customHeight="1" thickBot="1" x14ac:dyDescent="0.25">
      <c r="A5" s="181" t="s">
        <v>103</v>
      </c>
      <c r="B5" s="182" t="s">
        <v>108</v>
      </c>
      <c r="C5" s="182" t="s">
        <v>109</v>
      </c>
      <c r="D5" s="182" t="s">
        <v>110</v>
      </c>
      <c r="E5" s="183" t="s">
        <v>111</v>
      </c>
      <c r="F5" s="32"/>
    </row>
    <row r="6" spans="1:6" ht="21.2" customHeight="1" thickBot="1" x14ac:dyDescent="0.25">
      <c r="A6" s="184"/>
      <c r="B6" s="185"/>
      <c r="C6" s="164"/>
      <c r="D6" s="164"/>
      <c r="E6" s="164"/>
      <c r="F6" s="15"/>
    </row>
    <row r="7" spans="1:6" ht="21.2" customHeight="1" thickBot="1" x14ac:dyDescent="0.25">
      <c r="A7" s="184"/>
      <c r="B7" s="164"/>
      <c r="C7" s="164"/>
      <c r="D7" s="164"/>
      <c r="E7" s="164"/>
      <c r="F7" s="15"/>
    </row>
    <row r="8" spans="1:6" ht="21.2" customHeight="1" thickBot="1" x14ac:dyDescent="0.25">
      <c r="A8" s="184"/>
      <c r="B8" s="164"/>
      <c r="C8" s="164"/>
      <c r="D8" s="164"/>
      <c r="E8" s="164"/>
      <c r="F8" s="15"/>
    </row>
    <row r="9" spans="1:6" ht="21.2" customHeight="1" thickBot="1" x14ac:dyDescent="0.25">
      <c r="A9" s="184"/>
      <c r="B9" s="164"/>
      <c r="C9" s="164"/>
      <c r="D9" s="164"/>
      <c r="E9" s="164"/>
      <c r="F9" s="15"/>
    </row>
    <row r="10" spans="1:6" ht="21.2" customHeight="1" thickBot="1" x14ac:dyDescent="0.25">
      <c r="A10" s="184"/>
      <c r="B10" s="164"/>
      <c r="C10" s="164"/>
      <c r="D10" s="164"/>
      <c r="E10" s="164"/>
      <c r="F10" s="15"/>
    </row>
    <row r="11" spans="1:6" ht="21.2" customHeight="1" thickBot="1" x14ac:dyDescent="0.25">
      <c r="A11" s="184"/>
      <c r="B11" s="164"/>
      <c r="C11" s="164"/>
      <c r="D11" s="164"/>
      <c r="E11" s="164"/>
      <c r="F11" s="15"/>
    </row>
    <row r="12" spans="1:6" ht="21.2" customHeight="1" thickBot="1" x14ac:dyDescent="0.25">
      <c r="A12" s="184"/>
      <c r="B12" s="186"/>
      <c r="C12" s="164"/>
      <c r="D12" s="164"/>
      <c r="E12" s="164"/>
      <c r="F12" s="15"/>
    </row>
    <row r="13" spans="1:6" ht="21.2" customHeight="1" thickBot="1" x14ac:dyDescent="0.25">
      <c r="A13" s="184"/>
      <c r="B13" s="186"/>
      <c r="C13" s="164"/>
      <c r="D13" s="164"/>
      <c r="E13" s="164"/>
      <c r="F13" s="15"/>
    </row>
    <row r="14" spans="1:6" ht="21.2" customHeight="1" thickBot="1" x14ac:dyDescent="0.25">
      <c r="A14" s="184"/>
      <c r="B14" s="186"/>
      <c r="C14" s="164"/>
      <c r="D14" s="164"/>
      <c r="E14" s="164"/>
      <c r="F14" s="36"/>
    </row>
    <row r="15" spans="1:6" ht="21.2" customHeight="1" thickBot="1" x14ac:dyDescent="0.25">
      <c r="A15" s="184"/>
      <c r="B15" s="186"/>
      <c r="C15" s="164"/>
      <c r="D15" s="164"/>
      <c r="E15" s="164"/>
      <c r="F15" s="36"/>
    </row>
    <row r="16" spans="1:6" ht="21.2" customHeight="1" thickBot="1" x14ac:dyDescent="0.25">
      <c r="A16" s="184"/>
      <c r="B16" s="186"/>
      <c r="C16" s="164"/>
      <c r="D16" s="164"/>
      <c r="E16" s="164"/>
      <c r="F16" s="36"/>
    </row>
    <row r="17" spans="1:6" ht="21.2" customHeight="1" thickBot="1" x14ac:dyDescent="0.25">
      <c r="A17" s="184"/>
      <c r="B17" s="186"/>
      <c r="C17" s="164"/>
      <c r="D17" s="164"/>
      <c r="E17" s="164"/>
      <c r="F17" s="36"/>
    </row>
    <row r="18" spans="1:6" ht="21.2" customHeight="1" thickBot="1" x14ac:dyDescent="0.25">
      <c r="A18" s="184"/>
      <c r="B18" s="164"/>
      <c r="C18" s="164"/>
      <c r="D18" s="164"/>
      <c r="E18" s="164"/>
      <c r="F18" s="15"/>
    </row>
    <row r="19" spans="1:6" ht="21.2" customHeight="1" thickBot="1" x14ac:dyDescent="0.25">
      <c r="A19" s="184"/>
      <c r="B19" s="164"/>
      <c r="C19" s="164"/>
      <c r="D19" s="164"/>
      <c r="E19" s="164"/>
      <c r="F19" s="15"/>
    </row>
    <row r="20" spans="1:6" ht="21.2" customHeight="1" thickBot="1" x14ac:dyDescent="0.25">
      <c r="A20" s="184"/>
      <c r="B20" s="164"/>
      <c r="C20" s="164"/>
      <c r="D20" s="164"/>
      <c r="E20" s="164"/>
      <c r="F20" s="15"/>
    </row>
    <row r="21" spans="1:6" ht="21.2" customHeight="1" thickBot="1" x14ac:dyDescent="0.25">
      <c r="A21" s="184"/>
      <c r="B21" s="164"/>
      <c r="C21" s="164"/>
      <c r="D21" s="164"/>
      <c r="E21" s="164"/>
      <c r="F21" s="15"/>
    </row>
    <row r="22" spans="1:6" ht="21.2" customHeight="1" thickBot="1" x14ac:dyDescent="0.25">
      <c r="A22" s="184"/>
      <c r="B22" s="164"/>
      <c r="C22" s="164"/>
      <c r="D22" s="164"/>
      <c r="E22" s="164"/>
      <c r="F22" s="15"/>
    </row>
    <row r="23" spans="1:6" ht="21.2" customHeight="1" thickBot="1" x14ac:dyDescent="0.25">
      <c r="A23" s="184"/>
      <c r="B23" s="164"/>
      <c r="C23" s="164"/>
      <c r="D23" s="164"/>
      <c r="E23" s="164"/>
      <c r="F23" s="15"/>
    </row>
    <row r="24" spans="1:6" ht="21.2" customHeight="1" thickBot="1" x14ac:dyDescent="0.25">
      <c r="A24" s="184"/>
      <c r="B24" s="164"/>
      <c r="C24" s="164"/>
      <c r="D24" s="164"/>
      <c r="E24" s="164"/>
      <c r="F24" s="15"/>
    </row>
  </sheetData>
  <mergeCells count="4">
    <mergeCell ref="A1:E1"/>
    <mergeCell ref="A4:E4"/>
    <mergeCell ref="B2:E2"/>
    <mergeCell ref="B3:E3"/>
  </mergeCells>
  <printOptions horizontalCentered="1"/>
  <pageMargins left="0.19685039370078741" right="0.19685039370078741" top="0.78740157480314965" bottom="0.78740157480314965" header="0.11811023622047245" footer="0.11811023622047245"/>
  <pageSetup orientation="portrait" r:id="rId1"/>
  <headerFooter>
    <oddHeader>&amp;L&amp;G</oddHeader>
    <oddFooter>&amp;C&amp;"-,Bold"&amp;9&amp;K742332www.DrRitamarie.com &amp;"-,Regular"&amp;K000000
 © Dr. Ritamarie Loscalzo, MS, DC, CCN, DACBN, Institute of Nutritional Endocrinology (INE)
Page &amp;P of &amp;N</oddFooter>
  </headerFooter>
  <legacyDrawingHF r:id="rId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2"/>
  <sheetViews>
    <sheetView topLeftCell="A3" workbookViewId="0">
      <selection activeCell="D11" sqref="D11"/>
    </sheetView>
  </sheetViews>
  <sheetFormatPr defaultColWidth="8.85546875" defaultRowHeight="12.75" x14ac:dyDescent="0.2"/>
  <cols>
    <col min="1" max="6" width="8.85546875" style="5"/>
    <col min="7" max="7" width="25.42578125" style="5" customWidth="1"/>
    <col min="8" max="8" width="8.140625" style="5" customWidth="1"/>
    <col min="9" max="9" width="7.85546875" style="5" customWidth="1"/>
    <col min="10" max="10" width="8.85546875" style="5"/>
    <col min="11" max="11" width="9.140625" style="5" customWidth="1"/>
    <col min="12" max="12" width="11.42578125" style="5" customWidth="1"/>
    <col min="13" max="13" width="9.140625" style="5" customWidth="1"/>
    <col min="14" max="14" width="11.7109375" style="5" customWidth="1"/>
    <col min="15" max="16384" width="8.85546875" style="5"/>
  </cols>
  <sheetData>
    <row r="1" spans="1:23" ht="24" customHeight="1" thickBot="1" x14ac:dyDescent="0.4">
      <c r="A1" s="345" t="s">
        <v>1696</v>
      </c>
      <c r="B1" s="346"/>
      <c r="C1" s="346"/>
      <c r="D1" s="346"/>
      <c r="E1" s="346"/>
      <c r="F1" s="346"/>
      <c r="G1" s="346"/>
      <c r="H1" s="346"/>
      <c r="I1" s="346"/>
      <c r="J1" s="346"/>
      <c r="K1" s="346"/>
      <c r="L1" s="346"/>
      <c r="M1" s="346"/>
      <c r="N1" s="346"/>
      <c r="O1" s="346"/>
      <c r="P1" s="346"/>
      <c r="Q1" s="346"/>
      <c r="R1" s="346"/>
      <c r="S1" s="346"/>
      <c r="T1" s="346"/>
      <c r="U1" s="346"/>
      <c r="V1" s="346"/>
      <c r="W1" s="347"/>
    </row>
    <row r="2" spans="1:23" ht="134.25" customHeight="1" x14ac:dyDescent="0.2">
      <c r="A2" s="348" t="s">
        <v>1697</v>
      </c>
      <c r="B2" s="349"/>
      <c r="C2" s="349"/>
      <c r="D2" s="349"/>
      <c r="E2" s="349"/>
      <c r="F2" s="349"/>
      <c r="G2" s="349"/>
      <c r="H2" s="349"/>
      <c r="I2" s="349"/>
      <c r="J2" s="349"/>
      <c r="K2" s="349"/>
      <c r="L2" s="349"/>
      <c r="M2" s="349"/>
      <c r="N2" s="349"/>
      <c r="O2" s="349"/>
      <c r="P2" s="349"/>
      <c r="Q2" s="349"/>
      <c r="R2" s="349"/>
      <c r="S2" s="349"/>
      <c r="T2" s="349"/>
      <c r="U2" s="349"/>
      <c r="V2" s="349"/>
      <c r="W2" s="350"/>
    </row>
    <row r="3" spans="1:23" s="38" customFormat="1" ht="18" customHeight="1" x14ac:dyDescent="0.2">
      <c r="A3" s="351" t="s">
        <v>0</v>
      </c>
      <c r="B3" s="352"/>
      <c r="C3" s="344"/>
      <c r="D3" s="344"/>
      <c r="E3" s="344"/>
      <c r="F3" s="344"/>
      <c r="G3" s="344"/>
      <c r="H3" s="353" t="s">
        <v>11</v>
      </c>
      <c r="I3" s="353"/>
      <c r="J3" s="344"/>
      <c r="K3" s="344"/>
      <c r="L3" s="344"/>
      <c r="M3" s="344"/>
      <c r="N3" s="344"/>
      <c r="O3" s="354" t="s">
        <v>112</v>
      </c>
      <c r="P3" s="355"/>
      <c r="Q3" s="355"/>
      <c r="R3" s="355"/>
      <c r="S3" s="355"/>
      <c r="T3" s="355"/>
      <c r="U3" s="355"/>
      <c r="V3" s="355"/>
      <c r="W3" s="356"/>
    </row>
    <row r="4" spans="1:23" ht="42.75" customHeight="1" thickBot="1" x14ac:dyDescent="0.25">
      <c r="A4" s="342" t="s">
        <v>1698</v>
      </c>
      <c r="B4" s="343"/>
      <c r="C4" s="343"/>
      <c r="D4" s="343"/>
      <c r="E4" s="343"/>
      <c r="F4" s="343"/>
      <c r="G4" s="343"/>
      <c r="H4" s="343"/>
      <c r="I4" s="343"/>
      <c r="J4" s="343"/>
      <c r="K4" s="343"/>
      <c r="L4" s="343"/>
      <c r="M4" s="343"/>
      <c r="N4" s="343"/>
      <c r="O4" s="187" t="s">
        <v>113</v>
      </c>
      <c r="P4" s="188" t="s">
        <v>114</v>
      </c>
      <c r="Q4" s="188" t="s">
        <v>115</v>
      </c>
      <c r="R4" s="188" t="s">
        <v>116</v>
      </c>
      <c r="S4" s="188" t="s">
        <v>117</v>
      </c>
      <c r="T4" s="188" t="s">
        <v>118</v>
      </c>
      <c r="U4" s="188" t="s">
        <v>119</v>
      </c>
      <c r="V4" s="39" t="s">
        <v>120</v>
      </c>
      <c r="W4" s="40" t="s">
        <v>121</v>
      </c>
    </row>
    <row r="5" spans="1:23" ht="57" customHeight="1" thickBot="1" x14ac:dyDescent="0.25">
      <c r="A5" s="189" t="s">
        <v>103</v>
      </c>
      <c r="B5" s="189" t="s">
        <v>108</v>
      </c>
      <c r="C5" s="189" t="s">
        <v>122</v>
      </c>
      <c r="D5" s="189" t="s">
        <v>123</v>
      </c>
      <c r="E5" s="189" t="s">
        <v>124</v>
      </c>
      <c r="F5" s="189" t="s">
        <v>125</v>
      </c>
      <c r="G5" s="191" t="s">
        <v>126</v>
      </c>
      <c r="H5" s="191" t="s">
        <v>127</v>
      </c>
      <c r="I5" s="191" t="s">
        <v>128</v>
      </c>
      <c r="J5" s="191" t="s">
        <v>129</v>
      </c>
      <c r="K5" s="191" t="s">
        <v>130</v>
      </c>
      <c r="L5" s="191" t="s">
        <v>131</v>
      </c>
      <c r="M5" s="191" t="s">
        <v>132</v>
      </c>
      <c r="N5" s="191" t="s">
        <v>1699</v>
      </c>
      <c r="O5" s="191" t="s">
        <v>133</v>
      </c>
      <c r="P5" s="191" t="s">
        <v>133</v>
      </c>
      <c r="Q5" s="191" t="s">
        <v>133</v>
      </c>
      <c r="R5" s="191" t="s">
        <v>133</v>
      </c>
      <c r="S5" s="191" t="s">
        <v>133</v>
      </c>
      <c r="T5" s="191" t="s">
        <v>133</v>
      </c>
      <c r="U5" s="192" t="s">
        <v>133</v>
      </c>
      <c r="V5" s="193" t="s">
        <v>133</v>
      </c>
      <c r="W5" s="194" t="s">
        <v>133</v>
      </c>
    </row>
    <row r="6" spans="1:23" ht="20.100000000000001" customHeight="1" thickBot="1" x14ac:dyDescent="0.25">
      <c r="A6" s="190"/>
      <c r="B6" s="190"/>
      <c r="C6" s="190"/>
      <c r="D6" s="190"/>
      <c r="E6" s="190"/>
      <c r="F6" s="190"/>
      <c r="G6" s="190"/>
      <c r="H6" s="190"/>
      <c r="I6" s="190"/>
      <c r="J6" s="190"/>
      <c r="K6" s="190"/>
      <c r="L6" s="190"/>
      <c r="M6" s="190"/>
      <c r="N6" s="190"/>
      <c r="O6" s="190"/>
      <c r="P6" s="190"/>
      <c r="Q6" s="190"/>
      <c r="R6" s="190"/>
      <c r="S6" s="190"/>
      <c r="T6" s="190"/>
      <c r="U6" s="190"/>
      <c r="V6" s="190"/>
      <c r="W6" s="190"/>
    </row>
    <row r="7" spans="1:23" ht="20.100000000000001" customHeight="1" thickBot="1" x14ac:dyDescent="0.25">
      <c r="A7" s="190"/>
      <c r="B7" s="190"/>
      <c r="C7" s="190"/>
      <c r="D7" s="190"/>
      <c r="E7" s="190"/>
      <c r="F7" s="190"/>
      <c r="G7" s="190"/>
      <c r="H7" s="190"/>
      <c r="I7" s="190"/>
      <c r="J7" s="190"/>
      <c r="K7" s="190"/>
      <c r="L7" s="190"/>
      <c r="M7" s="190"/>
      <c r="N7" s="190"/>
      <c r="O7" s="190"/>
      <c r="P7" s="190"/>
      <c r="Q7" s="190"/>
      <c r="R7" s="190"/>
      <c r="S7" s="190"/>
      <c r="T7" s="190"/>
      <c r="U7" s="190"/>
      <c r="V7" s="190"/>
      <c r="W7" s="190"/>
    </row>
    <row r="8" spans="1:23" ht="20.100000000000001" customHeight="1" thickBot="1" x14ac:dyDescent="0.25">
      <c r="A8" s="190"/>
      <c r="B8" s="190"/>
      <c r="C8" s="190"/>
      <c r="D8" s="190"/>
      <c r="E8" s="190"/>
      <c r="F8" s="190"/>
      <c r="G8" s="190"/>
      <c r="H8" s="190"/>
      <c r="I8" s="190"/>
      <c r="J8" s="190"/>
      <c r="K8" s="190"/>
      <c r="L8" s="190"/>
      <c r="M8" s="190"/>
      <c r="N8" s="190"/>
      <c r="O8" s="190"/>
      <c r="P8" s="190"/>
      <c r="Q8" s="190"/>
      <c r="R8" s="190"/>
      <c r="S8" s="190"/>
      <c r="T8" s="190"/>
      <c r="U8" s="190"/>
      <c r="V8" s="190"/>
      <c r="W8" s="190"/>
    </row>
    <row r="9" spans="1:23" ht="20.100000000000001" customHeight="1" thickBot="1" x14ac:dyDescent="0.25">
      <c r="A9" s="190"/>
      <c r="B9" s="190"/>
      <c r="C9" s="190"/>
      <c r="D9" s="190"/>
      <c r="E9" s="190"/>
      <c r="F9" s="190"/>
      <c r="G9" s="190"/>
      <c r="H9" s="190"/>
      <c r="I9" s="190"/>
      <c r="J9" s="190"/>
      <c r="K9" s="190"/>
      <c r="L9" s="190"/>
      <c r="M9" s="190"/>
      <c r="N9" s="190"/>
      <c r="O9" s="190"/>
      <c r="P9" s="190"/>
      <c r="Q9" s="190"/>
      <c r="R9" s="190"/>
      <c r="S9" s="190"/>
      <c r="T9" s="190"/>
      <c r="U9" s="190"/>
      <c r="V9" s="190"/>
      <c r="W9" s="190"/>
    </row>
    <row r="10" spans="1:23" ht="20.100000000000001" customHeight="1" thickBot="1" x14ac:dyDescent="0.25">
      <c r="A10" s="190"/>
      <c r="B10" s="190"/>
      <c r="C10" s="190"/>
      <c r="D10" s="190"/>
      <c r="E10" s="190"/>
      <c r="F10" s="190"/>
      <c r="G10" s="190"/>
      <c r="H10" s="190"/>
      <c r="I10" s="190"/>
      <c r="J10" s="190"/>
      <c r="K10" s="190"/>
      <c r="L10" s="190"/>
      <c r="M10" s="190"/>
      <c r="N10" s="190"/>
      <c r="O10" s="190"/>
      <c r="P10" s="190"/>
      <c r="Q10" s="190"/>
      <c r="R10" s="190"/>
      <c r="S10" s="190"/>
      <c r="T10" s="190"/>
      <c r="U10" s="190"/>
      <c r="V10" s="190"/>
      <c r="W10" s="190"/>
    </row>
    <row r="11" spans="1:23" ht="20.100000000000001" customHeight="1" thickBot="1" x14ac:dyDescent="0.25">
      <c r="A11" s="190"/>
      <c r="B11" s="190"/>
      <c r="C11" s="190"/>
      <c r="D11" s="190"/>
      <c r="E11" s="190"/>
      <c r="F11" s="190"/>
      <c r="G11" s="190"/>
      <c r="H11" s="190"/>
      <c r="I11" s="190"/>
      <c r="J11" s="190"/>
      <c r="K11" s="190"/>
      <c r="L11" s="190"/>
      <c r="M11" s="190"/>
      <c r="N11" s="190"/>
      <c r="O11" s="190"/>
      <c r="P11" s="190"/>
      <c r="Q11" s="190"/>
      <c r="R11" s="190"/>
      <c r="S11" s="190"/>
      <c r="T11" s="190"/>
      <c r="U11" s="190"/>
      <c r="V11" s="190"/>
      <c r="W11" s="190"/>
    </row>
    <row r="12" spans="1:23" ht="20.100000000000001" customHeight="1" thickBot="1" x14ac:dyDescent="0.25">
      <c r="A12" s="190"/>
      <c r="B12" s="190"/>
      <c r="C12" s="190"/>
      <c r="D12" s="190"/>
      <c r="E12" s="190"/>
      <c r="F12" s="190"/>
      <c r="G12" s="190"/>
      <c r="H12" s="190"/>
      <c r="I12" s="190"/>
      <c r="J12" s="190"/>
      <c r="K12" s="190"/>
      <c r="L12" s="190"/>
      <c r="M12" s="190"/>
      <c r="N12" s="190"/>
      <c r="O12" s="190"/>
      <c r="P12" s="190"/>
      <c r="Q12" s="190"/>
      <c r="R12" s="190"/>
      <c r="S12" s="190"/>
      <c r="T12" s="190"/>
      <c r="U12" s="190"/>
      <c r="V12" s="190"/>
      <c r="W12" s="190"/>
    </row>
    <row r="13" spans="1:23" ht="20.100000000000001" customHeight="1" thickBot="1" x14ac:dyDescent="0.25">
      <c r="A13" s="190"/>
      <c r="B13" s="190"/>
      <c r="C13" s="190"/>
      <c r="D13" s="190"/>
      <c r="E13" s="190"/>
      <c r="F13" s="190"/>
      <c r="G13" s="190"/>
      <c r="H13" s="190"/>
      <c r="I13" s="190"/>
      <c r="J13" s="190"/>
      <c r="K13" s="190"/>
      <c r="L13" s="190"/>
      <c r="M13" s="190"/>
      <c r="N13" s="190"/>
      <c r="O13" s="190"/>
      <c r="P13" s="190"/>
      <c r="Q13" s="190"/>
      <c r="R13" s="190"/>
      <c r="S13" s="190"/>
      <c r="T13" s="190"/>
      <c r="U13" s="190"/>
      <c r="V13" s="190"/>
      <c r="W13" s="190"/>
    </row>
    <row r="14" spans="1:23" ht="20.100000000000001" customHeight="1" thickBot="1" x14ac:dyDescent="0.25">
      <c r="A14" s="190"/>
      <c r="B14" s="190"/>
      <c r="C14" s="190"/>
      <c r="D14" s="190"/>
      <c r="E14" s="190"/>
      <c r="F14" s="190"/>
      <c r="G14" s="190"/>
      <c r="H14" s="190"/>
      <c r="I14" s="190"/>
      <c r="J14" s="190"/>
      <c r="K14" s="190"/>
      <c r="L14" s="190"/>
      <c r="M14" s="190"/>
      <c r="N14" s="190"/>
      <c r="O14" s="190"/>
      <c r="P14" s="190"/>
      <c r="Q14" s="190"/>
      <c r="R14" s="190"/>
      <c r="S14" s="190"/>
      <c r="T14" s="190"/>
      <c r="U14" s="190"/>
      <c r="V14" s="190"/>
      <c r="W14" s="190"/>
    </row>
    <row r="15" spans="1:23" ht="20.100000000000001" customHeight="1" thickBot="1" x14ac:dyDescent="0.25">
      <c r="A15" s="190"/>
      <c r="B15" s="190"/>
      <c r="C15" s="190"/>
      <c r="D15" s="190"/>
      <c r="E15" s="190"/>
      <c r="F15" s="190"/>
      <c r="G15" s="190"/>
      <c r="H15" s="190"/>
      <c r="I15" s="190"/>
      <c r="J15" s="190"/>
      <c r="K15" s="190"/>
      <c r="L15" s="190"/>
      <c r="M15" s="190"/>
      <c r="N15" s="190"/>
      <c r="O15" s="190"/>
      <c r="P15" s="190"/>
      <c r="Q15" s="190"/>
      <c r="R15" s="190"/>
      <c r="S15" s="190"/>
      <c r="T15" s="190"/>
      <c r="U15" s="190"/>
      <c r="V15" s="190"/>
      <c r="W15" s="190"/>
    </row>
    <row r="16" spans="1:23" ht="20.100000000000001" customHeight="1" thickBot="1" x14ac:dyDescent="0.25">
      <c r="A16" s="190"/>
      <c r="B16" s="190"/>
      <c r="C16" s="190"/>
      <c r="D16" s="190"/>
      <c r="E16" s="190"/>
      <c r="F16" s="190"/>
      <c r="G16" s="190"/>
      <c r="H16" s="190"/>
      <c r="I16" s="190"/>
      <c r="J16" s="190"/>
      <c r="K16" s="190"/>
      <c r="L16" s="190"/>
      <c r="M16" s="190"/>
      <c r="N16" s="190"/>
      <c r="O16" s="190"/>
      <c r="P16" s="190"/>
      <c r="Q16" s="190"/>
      <c r="R16" s="190"/>
      <c r="S16" s="190"/>
      <c r="T16" s="190"/>
      <c r="U16" s="190"/>
      <c r="V16" s="190"/>
      <c r="W16" s="190"/>
    </row>
    <row r="17" spans="1:23" ht="20.100000000000001" customHeight="1" thickBot="1" x14ac:dyDescent="0.25">
      <c r="A17" s="190"/>
      <c r="B17" s="190"/>
      <c r="C17" s="190"/>
      <c r="D17" s="190"/>
      <c r="E17" s="190"/>
      <c r="F17" s="190"/>
      <c r="G17" s="190"/>
      <c r="H17" s="190"/>
      <c r="I17" s="190"/>
      <c r="J17" s="190"/>
      <c r="K17" s="190"/>
      <c r="L17" s="190"/>
      <c r="M17" s="190"/>
      <c r="N17" s="190"/>
      <c r="O17" s="190"/>
      <c r="P17" s="190"/>
      <c r="Q17" s="190"/>
      <c r="R17" s="190"/>
      <c r="S17" s="190"/>
      <c r="T17" s="190"/>
      <c r="U17" s="190"/>
      <c r="V17" s="190"/>
      <c r="W17" s="190"/>
    </row>
    <row r="18" spans="1:23" ht="20.100000000000001" customHeight="1" thickBot="1" x14ac:dyDescent="0.25">
      <c r="A18" s="190"/>
      <c r="B18" s="190"/>
      <c r="C18" s="190"/>
      <c r="D18" s="190"/>
      <c r="E18" s="190"/>
      <c r="F18" s="190"/>
      <c r="G18" s="190"/>
      <c r="H18" s="190"/>
      <c r="I18" s="190"/>
      <c r="J18" s="190"/>
      <c r="K18" s="190"/>
      <c r="L18" s="190"/>
      <c r="M18" s="190"/>
      <c r="N18" s="190"/>
      <c r="O18" s="190"/>
      <c r="P18" s="190"/>
      <c r="Q18" s="190"/>
      <c r="R18" s="190"/>
      <c r="S18" s="190"/>
      <c r="T18" s="190"/>
      <c r="U18" s="190"/>
      <c r="V18" s="190"/>
      <c r="W18" s="190"/>
    </row>
    <row r="19" spans="1:23" ht="20.100000000000001" customHeight="1" thickBot="1" x14ac:dyDescent="0.25">
      <c r="A19" s="190"/>
      <c r="B19" s="190"/>
      <c r="C19" s="190"/>
      <c r="D19" s="190"/>
      <c r="E19" s="190"/>
      <c r="F19" s="190"/>
      <c r="G19" s="190"/>
      <c r="H19" s="190"/>
      <c r="I19" s="190"/>
      <c r="J19" s="190"/>
      <c r="K19" s="190"/>
      <c r="L19" s="190"/>
      <c r="M19" s="190"/>
      <c r="N19" s="190"/>
      <c r="O19" s="190"/>
      <c r="P19" s="190"/>
      <c r="Q19" s="190"/>
      <c r="R19" s="190"/>
      <c r="S19" s="190"/>
      <c r="T19" s="190"/>
      <c r="U19" s="190"/>
      <c r="V19" s="190"/>
      <c r="W19" s="190"/>
    </row>
    <row r="20" spans="1:23" ht="20.100000000000001" customHeight="1" thickBot="1" x14ac:dyDescent="0.25">
      <c r="A20" s="190"/>
      <c r="B20" s="190"/>
      <c r="C20" s="190"/>
      <c r="D20" s="190"/>
      <c r="E20" s="190"/>
      <c r="F20" s="190"/>
      <c r="G20" s="190"/>
      <c r="H20" s="190"/>
      <c r="I20" s="190"/>
      <c r="J20" s="190"/>
      <c r="K20" s="190"/>
      <c r="L20" s="190"/>
      <c r="M20" s="190"/>
      <c r="N20" s="190"/>
      <c r="O20" s="190"/>
      <c r="P20" s="190"/>
      <c r="Q20" s="190"/>
      <c r="R20" s="190"/>
      <c r="S20" s="190"/>
      <c r="T20" s="190"/>
      <c r="U20" s="190"/>
      <c r="V20" s="190"/>
      <c r="W20" s="190"/>
    </row>
    <row r="21" spans="1:23" ht="20.100000000000001" customHeight="1" thickBot="1" x14ac:dyDescent="0.25">
      <c r="A21" s="190"/>
      <c r="B21" s="190"/>
      <c r="C21" s="190"/>
      <c r="D21" s="190"/>
      <c r="E21" s="190"/>
      <c r="F21" s="190"/>
      <c r="G21" s="190"/>
      <c r="H21" s="190"/>
      <c r="I21" s="190"/>
      <c r="J21" s="190"/>
      <c r="K21" s="190"/>
      <c r="L21" s="190"/>
      <c r="M21" s="190"/>
      <c r="N21" s="190"/>
      <c r="O21" s="190"/>
      <c r="P21" s="190"/>
      <c r="Q21" s="190"/>
      <c r="R21" s="190"/>
      <c r="S21" s="190"/>
      <c r="T21" s="190"/>
      <c r="U21" s="190"/>
      <c r="V21" s="190"/>
      <c r="W21" s="190"/>
    </row>
    <row r="22" spans="1:23" ht="20.100000000000001" customHeight="1" thickBot="1" x14ac:dyDescent="0.25">
      <c r="A22" s="190"/>
      <c r="B22" s="190"/>
      <c r="C22" s="190"/>
      <c r="D22" s="190"/>
      <c r="E22" s="190"/>
      <c r="F22" s="190"/>
      <c r="G22" s="190"/>
      <c r="H22" s="190"/>
      <c r="I22" s="190"/>
      <c r="J22" s="190"/>
      <c r="K22" s="190"/>
      <c r="L22" s="190"/>
      <c r="M22" s="190"/>
      <c r="N22" s="190"/>
      <c r="O22" s="190"/>
      <c r="P22" s="190"/>
      <c r="Q22" s="190"/>
      <c r="R22" s="190"/>
      <c r="S22" s="190"/>
      <c r="T22" s="190"/>
      <c r="U22" s="190"/>
      <c r="V22" s="190"/>
      <c r="W22" s="190"/>
    </row>
    <row r="23" spans="1:23" ht="20.100000000000001" customHeight="1" thickBot="1" x14ac:dyDescent="0.25">
      <c r="A23" s="190"/>
      <c r="B23" s="190"/>
      <c r="C23" s="190"/>
      <c r="D23" s="190"/>
      <c r="E23" s="190"/>
      <c r="F23" s="190"/>
      <c r="G23" s="190"/>
      <c r="H23" s="190"/>
      <c r="I23" s="190"/>
      <c r="J23" s="190"/>
      <c r="K23" s="190"/>
      <c r="L23" s="190"/>
      <c r="M23" s="190"/>
      <c r="N23" s="190"/>
      <c r="O23" s="190"/>
      <c r="P23" s="190"/>
      <c r="Q23" s="190"/>
      <c r="R23" s="190"/>
      <c r="S23" s="190"/>
      <c r="T23" s="190"/>
      <c r="U23" s="190"/>
      <c r="V23" s="190"/>
      <c r="W23" s="190"/>
    </row>
    <row r="24" spans="1:23" ht="20.100000000000001" customHeight="1" thickBot="1" x14ac:dyDescent="0.25">
      <c r="A24" s="190"/>
      <c r="B24" s="190"/>
      <c r="C24" s="190"/>
      <c r="D24" s="190"/>
      <c r="E24" s="190"/>
      <c r="F24" s="190"/>
      <c r="G24" s="190"/>
      <c r="H24" s="190"/>
      <c r="I24" s="190"/>
      <c r="J24" s="190"/>
      <c r="K24" s="190"/>
      <c r="L24" s="190"/>
      <c r="M24" s="190"/>
      <c r="N24" s="190"/>
      <c r="O24" s="190"/>
      <c r="P24" s="190"/>
      <c r="Q24" s="190"/>
      <c r="R24" s="190"/>
      <c r="S24" s="190"/>
      <c r="T24" s="190"/>
      <c r="U24" s="190"/>
      <c r="V24" s="190"/>
      <c r="W24" s="190"/>
    </row>
    <row r="25" spans="1:23" ht="20.100000000000001" customHeight="1" thickBot="1" x14ac:dyDescent="0.25">
      <c r="A25" s="190"/>
      <c r="B25" s="190"/>
      <c r="C25" s="190"/>
      <c r="D25" s="190"/>
      <c r="E25" s="190"/>
      <c r="F25" s="190"/>
      <c r="G25" s="190"/>
      <c r="H25" s="190"/>
      <c r="I25" s="190"/>
      <c r="J25" s="190"/>
      <c r="K25" s="190"/>
      <c r="L25" s="190"/>
      <c r="M25" s="190"/>
      <c r="N25" s="190"/>
      <c r="O25" s="190"/>
      <c r="P25" s="190"/>
      <c r="Q25" s="190"/>
      <c r="R25" s="190"/>
      <c r="S25" s="190"/>
      <c r="T25" s="190"/>
      <c r="U25" s="190"/>
      <c r="V25" s="190"/>
      <c r="W25" s="190"/>
    </row>
    <row r="26" spans="1:23" ht="20.100000000000001" customHeight="1" thickBot="1" x14ac:dyDescent="0.25">
      <c r="A26" s="190"/>
      <c r="B26" s="190"/>
      <c r="C26" s="190"/>
      <c r="D26" s="190"/>
      <c r="E26" s="190"/>
      <c r="F26" s="190"/>
      <c r="G26" s="190"/>
      <c r="H26" s="190"/>
      <c r="I26" s="190"/>
      <c r="J26" s="190"/>
      <c r="K26" s="190"/>
      <c r="L26" s="190"/>
      <c r="M26" s="190"/>
      <c r="N26" s="190"/>
      <c r="O26" s="190"/>
      <c r="P26" s="190"/>
      <c r="Q26" s="190"/>
      <c r="R26" s="190"/>
      <c r="S26" s="190"/>
      <c r="T26" s="190"/>
      <c r="U26" s="190"/>
      <c r="V26" s="190"/>
      <c r="W26" s="190"/>
    </row>
    <row r="27" spans="1:23" ht="20.100000000000001" customHeight="1" thickBot="1" x14ac:dyDescent="0.25">
      <c r="A27" s="190"/>
      <c r="B27" s="190"/>
      <c r="C27" s="190"/>
      <c r="D27" s="190"/>
      <c r="E27" s="190"/>
      <c r="F27" s="190"/>
      <c r="G27" s="190"/>
      <c r="H27" s="190"/>
      <c r="I27" s="190"/>
      <c r="J27" s="190"/>
      <c r="K27" s="190"/>
      <c r="L27" s="190"/>
      <c r="M27" s="190"/>
      <c r="N27" s="190"/>
      <c r="O27" s="190"/>
      <c r="P27" s="190"/>
      <c r="Q27" s="190"/>
      <c r="R27" s="190"/>
      <c r="S27" s="190"/>
      <c r="T27" s="190"/>
      <c r="U27" s="190"/>
      <c r="V27" s="190"/>
      <c r="W27" s="190"/>
    </row>
    <row r="28" spans="1:23" ht="20.100000000000001" customHeight="1" thickBot="1" x14ac:dyDescent="0.25">
      <c r="A28" s="190"/>
      <c r="B28" s="190"/>
      <c r="C28" s="190"/>
      <c r="D28" s="190"/>
      <c r="E28" s="190"/>
      <c r="F28" s="190"/>
      <c r="G28" s="190"/>
      <c r="H28" s="190"/>
      <c r="I28" s="190"/>
      <c r="J28" s="190"/>
      <c r="K28" s="190"/>
      <c r="L28" s="190"/>
      <c r="M28" s="190"/>
      <c r="N28" s="190"/>
      <c r="O28" s="190"/>
      <c r="P28" s="190"/>
      <c r="Q28" s="190"/>
      <c r="R28" s="190"/>
      <c r="S28" s="190"/>
      <c r="T28" s="190"/>
      <c r="U28" s="190"/>
      <c r="V28" s="190"/>
      <c r="W28" s="190"/>
    </row>
    <row r="29" spans="1:23" ht="20.100000000000001" customHeight="1" thickBot="1" x14ac:dyDescent="0.25">
      <c r="A29" s="190"/>
      <c r="B29" s="190"/>
      <c r="C29" s="190"/>
      <c r="D29" s="190"/>
      <c r="E29" s="190"/>
      <c r="F29" s="190"/>
      <c r="G29" s="190"/>
      <c r="H29" s="190"/>
      <c r="I29" s="190"/>
      <c r="J29" s="190"/>
      <c r="K29" s="190"/>
      <c r="L29" s="190"/>
      <c r="M29" s="190"/>
      <c r="N29" s="190"/>
      <c r="O29" s="190"/>
      <c r="P29" s="190"/>
      <c r="Q29" s="190"/>
      <c r="R29" s="190"/>
      <c r="S29" s="190"/>
      <c r="T29" s="190"/>
      <c r="U29" s="190"/>
      <c r="V29" s="190"/>
      <c r="W29" s="190"/>
    </row>
    <row r="30" spans="1:23" ht="20.100000000000001" customHeight="1" thickBot="1" x14ac:dyDescent="0.25">
      <c r="A30" s="190"/>
      <c r="B30" s="190"/>
      <c r="C30" s="190"/>
      <c r="D30" s="190"/>
      <c r="E30" s="190"/>
      <c r="F30" s="190"/>
      <c r="G30" s="190"/>
      <c r="H30" s="190"/>
      <c r="I30" s="190"/>
      <c r="J30" s="190"/>
      <c r="K30" s="190"/>
      <c r="L30" s="190"/>
      <c r="M30" s="190"/>
      <c r="N30" s="190"/>
      <c r="O30" s="190"/>
      <c r="P30" s="190"/>
      <c r="Q30" s="190"/>
      <c r="R30" s="190"/>
      <c r="S30" s="190"/>
      <c r="T30" s="190"/>
      <c r="U30" s="190"/>
      <c r="V30" s="190"/>
      <c r="W30" s="190"/>
    </row>
    <row r="31" spans="1:23" ht="20.100000000000001" customHeight="1" thickBot="1" x14ac:dyDescent="0.25">
      <c r="A31" s="190"/>
      <c r="B31" s="190"/>
      <c r="C31" s="190"/>
      <c r="D31" s="190"/>
      <c r="E31" s="190"/>
      <c r="F31" s="190"/>
      <c r="G31" s="190"/>
      <c r="H31" s="190"/>
      <c r="I31" s="190"/>
      <c r="J31" s="190"/>
      <c r="K31" s="190"/>
      <c r="L31" s="190"/>
      <c r="M31" s="190"/>
      <c r="N31" s="190"/>
      <c r="O31" s="190"/>
      <c r="P31" s="190"/>
      <c r="Q31" s="190"/>
      <c r="R31" s="190"/>
      <c r="S31" s="190"/>
      <c r="T31" s="190"/>
      <c r="U31" s="190"/>
      <c r="V31" s="190"/>
      <c r="W31" s="190"/>
    </row>
    <row r="32" spans="1:23" ht="20.100000000000001" customHeight="1" thickBot="1" x14ac:dyDescent="0.25">
      <c r="A32" s="190"/>
      <c r="B32" s="190"/>
      <c r="C32" s="190"/>
      <c r="D32" s="190"/>
      <c r="E32" s="190"/>
      <c r="F32" s="190"/>
      <c r="G32" s="190"/>
      <c r="H32" s="190"/>
      <c r="I32" s="190"/>
      <c r="J32" s="190"/>
      <c r="K32" s="190"/>
      <c r="L32" s="190"/>
      <c r="M32" s="190"/>
      <c r="N32" s="190"/>
      <c r="O32" s="190"/>
      <c r="P32" s="190"/>
      <c r="Q32" s="190"/>
      <c r="R32" s="190"/>
      <c r="S32" s="190"/>
      <c r="T32" s="190"/>
      <c r="U32" s="190"/>
      <c r="V32" s="190"/>
      <c r="W32" s="190"/>
    </row>
  </sheetData>
  <mergeCells count="8">
    <mergeCell ref="A4:N4"/>
    <mergeCell ref="J3:N3"/>
    <mergeCell ref="A1:W1"/>
    <mergeCell ref="A2:W2"/>
    <mergeCell ref="A3:B3"/>
    <mergeCell ref="H3:I3"/>
    <mergeCell ref="C3:G3"/>
    <mergeCell ref="O3:W3"/>
  </mergeCells>
  <printOptions horizontalCentered="1"/>
  <pageMargins left="0.19685039370078741" right="0.19685039370078741" top="0.78740157480314965" bottom="0.78740157480314965" header="0.11811023622047245" footer="0.11811023622047245"/>
  <pageSetup scale="60" orientation="landscape" horizontalDpi="360" verticalDpi="360" r:id="rId1"/>
  <headerFooter>
    <oddHeader>&amp;L&amp;G</oddHeader>
    <oddFooter>&amp;C&amp;"-,Bold"&amp;9&amp;K742332www.DrRitamarie.com &amp;"-,Regular"&amp;K000000
 © Dr. Ritamarie Loscalzo, MS, DC, CCN, DACBN, Institute of Nutritional Endocrinology (INE)
Page &amp;P of &amp;N</oddFooter>
  </headerFooter>
  <legacyDrawingHF r:id="rId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7"/>
  <sheetViews>
    <sheetView topLeftCell="A221" zoomScaleSheetLayoutView="100" workbookViewId="0">
      <selection activeCell="A3" sqref="A3"/>
    </sheetView>
  </sheetViews>
  <sheetFormatPr defaultColWidth="17.28515625" defaultRowHeight="15.75" customHeight="1" x14ac:dyDescent="0.2"/>
  <cols>
    <col min="1" max="1" width="88" style="5" customWidth="1"/>
    <col min="2" max="2" width="11" style="5" customWidth="1"/>
    <col min="3" max="3" width="11.42578125" style="5" customWidth="1"/>
    <col min="4" max="4" width="12" style="5" customWidth="1"/>
    <col min="5" max="5" width="11.140625" style="5" customWidth="1"/>
    <col min="6" max="6" width="10.42578125" style="5" customWidth="1"/>
    <col min="7" max="7" width="8.7109375" style="5" customWidth="1"/>
    <col min="8" max="16384" width="17.28515625" style="5"/>
  </cols>
  <sheetData>
    <row r="1" spans="1:6" ht="20.100000000000001" customHeight="1" thickBot="1" x14ac:dyDescent="0.25">
      <c r="A1" s="369" t="s">
        <v>1700</v>
      </c>
      <c r="B1" s="370"/>
      <c r="C1" s="370"/>
      <c r="D1" s="370"/>
      <c r="E1" s="370"/>
      <c r="F1" s="371"/>
    </row>
    <row r="2" spans="1:6" ht="19.5" customHeight="1" x14ac:dyDescent="0.2">
      <c r="A2" s="42" t="s">
        <v>0</v>
      </c>
      <c r="B2" s="336"/>
      <c r="C2" s="361"/>
      <c r="D2" s="361"/>
      <c r="E2" s="361"/>
      <c r="F2" s="362"/>
    </row>
    <row r="3" spans="1:6" s="38" customFormat="1" ht="16.149999999999999" customHeight="1" x14ac:dyDescent="0.2">
      <c r="A3" s="195" t="s">
        <v>1774</v>
      </c>
      <c r="B3" s="196"/>
      <c r="C3" s="196"/>
      <c r="D3" s="196"/>
      <c r="E3" s="196"/>
      <c r="F3" s="197"/>
    </row>
    <row r="4" spans="1:6" ht="21.6" customHeight="1" thickBot="1" x14ac:dyDescent="0.25">
      <c r="A4" s="363" t="s">
        <v>134</v>
      </c>
      <c r="B4" s="364"/>
      <c r="C4" s="364"/>
      <c r="D4" s="364"/>
      <c r="E4" s="364"/>
      <c r="F4" s="365"/>
    </row>
    <row r="5" spans="1:6" s="38" customFormat="1" ht="32.25" customHeight="1" thickBot="1" x14ac:dyDescent="0.25">
      <c r="A5" s="198" t="s">
        <v>135</v>
      </c>
      <c r="B5" s="359" t="s">
        <v>1701</v>
      </c>
      <c r="C5" s="360"/>
      <c r="D5" s="360"/>
      <c r="E5" s="360"/>
      <c r="F5" s="360"/>
    </row>
    <row r="6" spans="1:6" s="38" customFormat="1" ht="15" customHeight="1" thickBot="1" x14ac:dyDescent="0.25">
      <c r="A6" s="199" t="s">
        <v>136</v>
      </c>
      <c r="B6" s="200"/>
      <c r="C6" s="199"/>
      <c r="D6" s="199"/>
      <c r="E6" s="199"/>
      <c r="F6" s="201"/>
    </row>
    <row r="7" spans="1:6" s="38" customFormat="1" ht="15" customHeight="1" thickBot="1" x14ac:dyDescent="0.25">
      <c r="A7" s="199" t="s">
        <v>137</v>
      </c>
      <c r="B7" s="199"/>
      <c r="C7" s="199"/>
      <c r="D7" s="199"/>
      <c r="E7" s="199"/>
      <c r="F7" s="201"/>
    </row>
    <row r="8" spans="1:6" s="38" customFormat="1" ht="15" customHeight="1" thickBot="1" x14ac:dyDescent="0.25">
      <c r="A8" s="199" t="s">
        <v>138</v>
      </c>
      <c r="B8" s="199"/>
      <c r="C8" s="199"/>
      <c r="D8" s="199"/>
      <c r="E8" s="199"/>
      <c r="F8" s="201"/>
    </row>
    <row r="9" spans="1:6" s="38" customFormat="1" ht="15" customHeight="1" thickBot="1" x14ac:dyDescent="0.25">
      <c r="A9" s="199" t="s">
        <v>139</v>
      </c>
      <c r="B9" s="199"/>
      <c r="C9" s="199"/>
      <c r="D9" s="199"/>
      <c r="E9" s="199"/>
      <c r="F9" s="201"/>
    </row>
    <row r="10" spans="1:6" s="38" customFormat="1" ht="15" customHeight="1" thickBot="1" x14ac:dyDescent="0.25">
      <c r="A10" s="199" t="s">
        <v>140</v>
      </c>
      <c r="B10" s="199"/>
      <c r="C10" s="199"/>
      <c r="D10" s="199"/>
      <c r="E10" s="199"/>
      <c r="F10" s="201"/>
    </row>
    <row r="11" spans="1:6" s="38" customFormat="1" ht="15" customHeight="1" thickBot="1" x14ac:dyDescent="0.25">
      <c r="A11" s="199" t="s">
        <v>141</v>
      </c>
      <c r="B11" s="199"/>
      <c r="C11" s="199"/>
      <c r="D11" s="199"/>
      <c r="E11" s="199"/>
      <c r="F11" s="201"/>
    </row>
    <row r="12" spans="1:6" s="38" customFormat="1" ht="15" customHeight="1" thickBot="1" x14ac:dyDescent="0.25">
      <c r="A12" s="199" t="s">
        <v>142</v>
      </c>
      <c r="B12" s="199"/>
      <c r="C12" s="199"/>
      <c r="D12" s="199"/>
      <c r="E12" s="199"/>
      <c r="F12" s="201"/>
    </row>
    <row r="13" spans="1:6" s="38" customFormat="1" ht="29.25" customHeight="1" thickBot="1" x14ac:dyDescent="0.25">
      <c r="A13" s="202" t="s">
        <v>1703</v>
      </c>
      <c r="B13" s="359" t="s">
        <v>1702</v>
      </c>
      <c r="C13" s="360"/>
      <c r="D13" s="360"/>
      <c r="E13" s="360"/>
      <c r="F13" s="360"/>
    </row>
    <row r="14" spans="1:6" s="38" customFormat="1" ht="24.4" customHeight="1" thickBot="1" x14ac:dyDescent="0.25">
      <c r="A14" s="203" t="s">
        <v>1781</v>
      </c>
      <c r="B14" s="204"/>
      <c r="C14" s="204"/>
      <c r="D14" s="204"/>
      <c r="E14" s="204"/>
      <c r="F14" s="201"/>
    </row>
    <row r="15" spans="1:6" s="38" customFormat="1" ht="21.75" customHeight="1" thickBot="1" x14ac:dyDescent="0.25">
      <c r="A15" s="202" t="s">
        <v>1704</v>
      </c>
      <c r="B15" s="359"/>
      <c r="C15" s="360"/>
      <c r="D15" s="360"/>
      <c r="E15" s="360"/>
      <c r="F15" s="360"/>
    </row>
    <row r="16" spans="1:6" s="38" customFormat="1" ht="31.5" customHeight="1" thickBot="1" x14ac:dyDescent="0.25">
      <c r="A16" s="203" t="s">
        <v>1705</v>
      </c>
      <c r="B16" s="204"/>
      <c r="C16" s="204"/>
      <c r="D16" s="204"/>
      <c r="E16" s="204"/>
      <c r="F16" s="201"/>
    </row>
    <row r="17" spans="1:6" s="38" customFormat="1" ht="15.75" customHeight="1" thickBot="1" x14ac:dyDescent="0.25">
      <c r="A17" s="205" t="s">
        <v>143</v>
      </c>
      <c r="B17" s="205"/>
      <c r="C17" s="205"/>
      <c r="D17" s="205"/>
      <c r="E17" s="205"/>
      <c r="F17" s="205"/>
    </row>
    <row r="18" spans="1:6" s="38" customFormat="1" ht="15.75" customHeight="1" thickBot="1" x14ac:dyDescent="0.25">
      <c r="A18" s="205" t="s">
        <v>144</v>
      </c>
      <c r="B18" s="205">
        <f>B17/27*100</f>
        <v>0</v>
      </c>
      <c r="C18" s="205">
        <f>C17/27*100</f>
        <v>0</v>
      </c>
      <c r="D18" s="205">
        <f>D17/27*100</f>
        <v>0</v>
      </c>
      <c r="E18" s="205">
        <f>E17/27*100</f>
        <v>0</v>
      </c>
      <c r="F18" s="205">
        <f>F17/27*100</f>
        <v>0</v>
      </c>
    </row>
    <row r="19" spans="1:6" ht="25.5" customHeight="1" thickBot="1" x14ac:dyDescent="0.25">
      <c r="A19" s="366" t="s">
        <v>1706</v>
      </c>
      <c r="B19" s="367"/>
      <c r="C19" s="367"/>
      <c r="D19" s="367"/>
      <c r="E19" s="367"/>
      <c r="F19" s="367"/>
    </row>
    <row r="20" spans="1:6" ht="25.5" customHeight="1" thickBot="1" x14ac:dyDescent="0.25">
      <c r="A20" s="206" t="s">
        <v>145</v>
      </c>
      <c r="B20" s="357" t="s">
        <v>1707</v>
      </c>
      <c r="C20" s="358"/>
      <c r="D20" s="358"/>
      <c r="E20" s="358"/>
      <c r="F20" s="358"/>
    </row>
    <row r="21" spans="1:6" ht="15.75" customHeight="1" thickBot="1" x14ac:dyDescent="0.25">
      <c r="A21" s="199" t="s">
        <v>146</v>
      </c>
      <c r="B21" s="199"/>
      <c r="C21" s="199"/>
      <c r="D21" s="199"/>
      <c r="E21" s="201"/>
      <c r="F21" s="201"/>
    </row>
    <row r="22" spans="1:6" ht="15.75" customHeight="1" thickBot="1" x14ac:dyDescent="0.25">
      <c r="A22" s="199" t="s">
        <v>147</v>
      </c>
      <c r="B22" s="199"/>
      <c r="C22" s="199"/>
      <c r="D22" s="199"/>
      <c r="E22" s="201"/>
      <c r="F22" s="201"/>
    </row>
    <row r="23" spans="1:6" ht="15.75" customHeight="1" thickBot="1" x14ac:dyDescent="0.25">
      <c r="A23" s="199" t="s">
        <v>148</v>
      </c>
      <c r="B23" s="199"/>
      <c r="C23" s="199"/>
      <c r="D23" s="199"/>
      <c r="E23" s="201"/>
      <c r="F23" s="201"/>
    </row>
    <row r="24" spans="1:6" ht="15.75" customHeight="1" thickBot="1" x14ac:dyDescent="0.25">
      <c r="A24" s="199" t="s">
        <v>149</v>
      </c>
      <c r="B24" s="199"/>
      <c r="C24" s="199"/>
      <c r="D24" s="199"/>
      <c r="E24" s="201"/>
      <c r="F24" s="201"/>
    </row>
    <row r="25" spans="1:6" ht="15.75" customHeight="1" thickBot="1" x14ac:dyDescent="0.25">
      <c r="A25" s="205" t="s">
        <v>150</v>
      </c>
      <c r="B25" s="207">
        <f>SUM(B21:B24)/4*100</f>
        <v>0</v>
      </c>
      <c r="C25" s="207">
        <f>SUM(C21:C24)/4*100</f>
        <v>0</v>
      </c>
      <c r="D25" s="207">
        <f>SUM(D21:D24)/4*100</f>
        <v>0</v>
      </c>
      <c r="E25" s="207">
        <f>SUM(E21:E24)/4*100</f>
        <v>0</v>
      </c>
      <c r="F25" s="207">
        <f>SUM(F21:F24)/4*100</f>
        <v>0</v>
      </c>
    </row>
    <row r="26" spans="1:6" ht="21.6" customHeight="1" thickBot="1" x14ac:dyDescent="0.25">
      <c r="A26" s="206" t="s">
        <v>151</v>
      </c>
      <c r="B26" s="357" t="s">
        <v>1707</v>
      </c>
      <c r="C26" s="358"/>
      <c r="D26" s="358"/>
      <c r="E26" s="358"/>
      <c r="F26" s="358"/>
    </row>
    <row r="27" spans="1:6" ht="15.75" customHeight="1" thickBot="1" x14ac:dyDescent="0.25">
      <c r="A27" s="199" t="s">
        <v>152</v>
      </c>
      <c r="B27" s="199"/>
      <c r="C27" s="199"/>
      <c r="D27" s="199"/>
      <c r="E27" s="201"/>
      <c r="F27" s="201"/>
    </row>
    <row r="28" spans="1:6" ht="15.75" customHeight="1" thickBot="1" x14ac:dyDescent="0.25">
      <c r="A28" s="199" t="s">
        <v>153</v>
      </c>
      <c r="B28" s="199"/>
      <c r="C28" s="199"/>
      <c r="D28" s="199"/>
      <c r="E28" s="201"/>
      <c r="F28" s="201"/>
    </row>
    <row r="29" spans="1:6" ht="15.75" customHeight="1" thickBot="1" x14ac:dyDescent="0.25">
      <c r="A29" s="199" t="s">
        <v>154</v>
      </c>
      <c r="B29" s="199"/>
      <c r="C29" s="199"/>
      <c r="D29" s="199"/>
      <c r="E29" s="201"/>
      <c r="F29" s="201"/>
    </row>
    <row r="30" spans="1:6" ht="15.75" customHeight="1" thickBot="1" x14ac:dyDescent="0.25">
      <c r="A30" s="199" t="s">
        <v>155</v>
      </c>
      <c r="B30" s="199"/>
      <c r="C30" s="199"/>
      <c r="D30" s="199"/>
      <c r="E30" s="201"/>
      <c r="F30" s="201"/>
    </row>
    <row r="31" spans="1:6" ht="15.75" customHeight="1" thickBot="1" x14ac:dyDescent="0.25">
      <c r="A31" s="199" t="s">
        <v>156</v>
      </c>
      <c r="B31" s="199"/>
      <c r="C31" s="199"/>
      <c r="D31" s="199"/>
      <c r="E31" s="201"/>
      <c r="F31" s="201"/>
    </row>
    <row r="32" spans="1:6" ht="15.75" customHeight="1" thickBot="1" x14ac:dyDescent="0.25">
      <c r="A32" s="199" t="s">
        <v>157</v>
      </c>
      <c r="B32" s="199"/>
      <c r="C32" s="199"/>
      <c r="D32" s="199"/>
      <c r="E32" s="201"/>
      <c r="F32" s="201"/>
    </row>
    <row r="33" spans="1:6" ht="15.75" customHeight="1" thickBot="1" x14ac:dyDescent="0.25">
      <c r="A33" s="199" t="s">
        <v>158</v>
      </c>
      <c r="B33" s="199"/>
      <c r="C33" s="199"/>
      <c r="D33" s="199"/>
      <c r="E33" s="201"/>
      <c r="F33" s="201"/>
    </row>
    <row r="34" spans="1:6" ht="15.75" customHeight="1" thickBot="1" x14ac:dyDescent="0.25">
      <c r="A34" s="199" t="s">
        <v>159</v>
      </c>
      <c r="B34" s="199"/>
      <c r="C34" s="199"/>
      <c r="D34" s="199"/>
      <c r="E34" s="201"/>
      <c r="F34" s="201"/>
    </row>
    <row r="35" spans="1:6" ht="15.75" customHeight="1" thickBot="1" x14ac:dyDescent="0.25">
      <c r="A35" s="199" t="s">
        <v>160</v>
      </c>
      <c r="B35" s="199"/>
      <c r="C35" s="199"/>
      <c r="D35" s="199"/>
      <c r="E35" s="201"/>
      <c r="F35" s="201"/>
    </row>
    <row r="36" spans="1:6" ht="15.75" customHeight="1" thickBot="1" x14ac:dyDescent="0.25">
      <c r="A36" s="199" t="s">
        <v>161</v>
      </c>
      <c r="B36" s="199"/>
      <c r="C36" s="199"/>
      <c r="D36" s="199"/>
      <c r="E36" s="201"/>
      <c r="F36" s="201"/>
    </row>
    <row r="37" spans="1:6" ht="15" customHeight="1" thickBot="1" x14ac:dyDescent="0.25">
      <c r="A37" s="199" t="s">
        <v>162</v>
      </c>
      <c r="B37" s="199"/>
      <c r="C37" s="199"/>
      <c r="D37" s="199"/>
      <c r="E37" s="201"/>
      <c r="F37" s="201"/>
    </row>
    <row r="38" spans="1:6" ht="15.75" customHeight="1" thickBot="1" x14ac:dyDescent="0.25">
      <c r="A38" s="199" t="s">
        <v>163</v>
      </c>
      <c r="B38" s="199"/>
      <c r="C38" s="199"/>
      <c r="D38" s="199"/>
      <c r="E38" s="201"/>
      <c r="F38" s="201"/>
    </row>
    <row r="39" spans="1:6" ht="15.75" customHeight="1" thickBot="1" x14ac:dyDescent="0.25">
      <c r="A39" s="205" t="s">
        <v>164</v>
      </c>
      <c r="B39" s="208">
        <f>SUM(B27:B38)/12*100</f>
        <v>0</v>
      </c>
      <c r="C39" s="208">
        <f>SUM(C27:C38)/12*100</f>
        <v>0</v>
      </c>
      <c r="D39" s="208">
        <f>SUM(D27:D38)/12*100</f>
        <v>0</v>
      </c>
      <c r="E39" s="208">
        <f>SUM(E27:E38)/12*100</f>
        <v>0</v>
      </c>
      <c r="F39" s="208">
        <f>SUM(F27:F38)/12*100</f>
        <v>0</v>
      </c>
    </row>
    <row r="40" spans="1:6" ht="18.600000000000001" customHeight="1" thickBot="1" x14ac:dyDescent="0.25">
      <c r="A40" s="206" t="s">
        <v>165</v>
      </c>
      <c r="B40" s="357" t="s">
        <v>1707</v>
      </c>
      <c r="C40" s="358"/>
      <c r="D40" s="358"/>
      <c r="E40" s="358"/>
      <c r="F40" s="358"/>
    </row>
    <row r="41" spans="1:6" ht="15.75" customHeight="1" thickBot="1" x14ac:dyDescent="0.25">
      <c r="A41" s="199" t="s">
        <v>166</v>
      </c>
      <c r="B41" s="199"/>
      <c r="C41" s="199"/>
      <c r="D41" s="199"/>
      <c r="E41" s="201"/>
      <c r="F41" s="201"/>
    </row>
    <row r="42" spans="1:6" ht="15.75" customHeight="1" thickBot="1" x14ac:dyDescent="0.25">
      <c r="A42" s="199" t="s">
        <v>167</v>
      </c>
      <c r="B42" s="199"/>
      <c r="C42" s="199"/>
      <c r="D42" s="199"/>
      <c r="E42" s="201"/>
      <c r="F42" s="201"/>
    </row>
    <row r="43" spans="1:6" ht="15.75" customHeight="1" thickBot="1" x14ac:dyDescent="0.25">
      <c r="A43" s="199" t="s">
        <v>168</v>
      </c>
      <c r="B43" s="199"/>
      <c r="C43" s="199"/>
      <c r="D43" s="199"/>
      <c r="E43" s="201"/>
      <c r="F43" s="201"/>
    </row>
    <row r="44" spans="1:6" ht="15.75" customHeight="1" thickBot="1" x14ac:dyDescent="0.25">
      <c r="A44" s="199" t="s">
        <v>169</v>
      </c>
      <c r="B44" s="199"/>
      <c r="C44" s="199"/>
      <c r="D44" s="199"/>
      <c r="E44" s="201"/>
      <c r="F44" s="201"/>
    </row>
    <row r="45" spans="1:6" ht="15.75" customHeight="1" thickBot="1" x14ac:dyDescent="0.25">
      <c r="A45" s="199" t="s">
        <v>170</v>
      </c>
      <c r="B45" s="199"/>
      <c r="C45" s="199"/>
      <c r="D45" s="199"/>
      <c r="E45" s="201"/>
      <c r="F45" s="201"/>
    </row>
    <row r="46" spans="1:6" ht="15.75" customHeight="1" thickBot="1" x14ac:dyDescent="0.25">
      <c r="A46" s="199" t="s">
        <v>171</v>
      </c>
      <c r="B46" s="199"/>
      <c r="C46" s="199"/>
      <c r="D46" s="199"/>
      <c r="E46" s="201"/>
      <c r="F46" s="201"/>
    </row>
    <row r="47" spans="1:6" ht="15.75" customHeight="1" thickBot="1" x14ac:dyDescent="0.25">
      <c r="A47" s="199" t="s">
        <v>172</v>
      </c>
      <c r="B47" s="199"/>
      <c r="C47" s="199"/>
      <c r="D47" s="199"/>
      <c r="E47" s="201"/>
      <c r="F47" s="201"/>
    </row>
    <row r="48" spans="1:6" ht="15.75" customHeight="1" thickBot="1" x14ac:dyDescent="0.25">
      <c r="A48" s="199" t="s">
        <v>173</v>
      </c>
      <c r="B48" s="199"/>
      <c r="C48" s="199"/>
      <c r="D48" s="199"/>
      <c r="E48" s="201"/>
      <c r="F48" s="201"/>
    </row>
    <row r="49" spans="1:6" ht="15.75" customHeight="1" thickBot="1" x14ac:dyDescent="0.25">
      <c r="A49" s="199" t="s">
        <v>174</v>
      </c>
      <c r="B49" s="199"/>
      <c r="C49" s="199"/>
      <c r="D49" s="199"/>
      <c r="E49" s="201"/>
      <c r="F49" s="201"/>
    </row>
    <row r="50" spans="1:6" ht="15.75" customHeight="1" thickBot="1" x14ac:dyDescent="0.25">
      <c r="A50" s="199" t="s">
        <v>175</v>
      </c>
      <c r="B50" s="199"/>
      <c r="C50" s="199"/>
      <c r="D50" s="199"/>
      <c r="E50" s="201"/>
      <c r="F50" s="201"/>
    </row>
    <row r="51" spans="1:6" ht="20.25" customHeight="1" thickBot="1" x14ac:dyDescent="0.25">
      <c r="A51" s="199" t="s">
        <v>176</v>
      </c>
      <c r="B51" s="199"/>
      <c r="C51" s="199"/>
      <c r="D51" s="199"/>
      <c r="E51" s="201"/>
      <c r="F51" s="201"/>
    </row>
    <row r="52" spans="1:6" ht="15.75" customHeight="1" thickBot="1" x14ac:dyDescent="0.25">
      <c r="A52" s="199" t="s">
        <v>177</v>
      </c>
      <c r="B52" s="199"/>
      <c r="C52" s="199"/>
      <c r="D52" s="199"/>
      <c r="E52" s="201"/>
      <c r="F52" s="201"/>
    </row>
    <row r="53" spans="1:6" ht="15.75" customHeight="1" thickBot="1" x14ac:dyDescent="0.25">
      <c r="A53" s="199" t="s">
        <v>178</v>
      </c>
      <c r="B53" s="199"/>
      <c r="C53" s="199"/>
      <c r="D53" s="199"/>
      <c r="E53" s="201"/>
      <c r="F53" s="201"/>
    </row>
    <row r="54" spans="1:6" ht="15.75" customHeight="1" thickBot="1" x14ac:dyDescent="0.25">
      <c r="A54" s="199" t="s">
        <v>179</v>
      </c>
      <c r="B54" s="199"/>
      <c r="C54" s="199"/>
      <c r="D54" s="199"/>
      <c r="E54" s="201"/>
      <c r="F54" s="201"/>
    </row>
    <row r="55" spans="1:6" ht="16.5" customHeight="1" thickBot="1" x14ac:dyDescent="0.25">
      <c r="A55" s="199" t="s">
        <v>180</v>
      </c>
      <c r="B55" s="199"/>
      <c r="C55" s="199"/>
      <c r="D55" s="199"/>
      <c r="E55" s="201"/>
      <c r="F55" s="201"/>
    </row>
    <row r="56" spans="1:6" ht="17.25" customHeight="1" thickBot="1" x14ac:dyDescent="0.25">
      <c r="A56" s="199" t="s">
        <v>181</v>
      </c>
      <c r="B56" s="199"/>
      <c r="C56" s="199"/>
      <c r="D56" s="199"/>
      <c r="E56" s="201"/>
      <c r="F56" s="201"/>
    </row>
    <row r="57" spans="1:6" ht="15.75" customHeight="1" thickBot="1" x14ac:dyDescent="0.25">
      <c r="A57" s="199" t="s">
        <v>182</v>
      </c>
      <c r="B57" s="199"/>
      <c r="C57" s="199"/>
      <c r="D57" s="199"/>
      <c r="E57" s="201"/>
      <c r="F57" s="201"/>
    </row>
    <row r="58" spans="1:6" ht="15.75" customHeight="1" thickBot="1" x14ac:dyDescent="0.25">
      <c r="A58" s="199" t="s">
        <v>183</v>
      </c>
      <c r="B58" s="199"/>
      <c r="C58" s="199"/>
      <c r="D58" s="199"/>
      <c r="E58" s="201"/>
      <c r="F58" s="201"/>
    </row>
    <row r="59" spans="1:6" ht="15.75" customHeight="1" thickBot="1" x14ac:dyDescent="0.25">
      <c r="A59" s="199" t="s">
        <v>184</v>
      </c>
      <c r="B59" s="199"/>
      <c r="C59" s="199"/>
      <c r="D59" s="199"/>
      <c r="E59" s="201"/>
      <c r="F59" s="201"/>
    </row>
    <row r="60" spans="1:6" ht="201.6" customHeight="1" thickBot="1" x14ac:dyDescent="0.25">
      <c r="A60" s="209" t="s">
        <v>185</v>
      </c>
      <c r="B60" s="199"/>
      <c r="C60" s="199"/>
      <c r="D60" s="199"/>
      <c r="E60" s="201"/>
      <c r="F60" s="201"/>
    </row>
    <row r="61" spans="1:6" ht="15.75" customHeight="1" thickBot="1" x14ac:dyDescent="0.25">
      <c r="A61" s="205" t="s">
        <v>186</v>
      </c>
      <c r="B61" s="208">
        <f>SUM(B41:B60)/24*100</f>
        <v>0</v>
      </c>
      <c r="C61" s="208">
        <f>SUM(C41:C60)/24*100</f>
        <v>0</v>
      </c>
      <c r="D61" s="208">
        <f>SUM(D41:D60)/24*100</f>
        <v>0</v>
      </c>
      <c r="E61" s="208">
        <f>SUM(E41:E60)/24*100</f>
        <v>0</v>
      </c>
      <c r="F61" s="208">
        <f>SUM(F41:F60)/24*100</f>
        <v>0</v>
      </c>
    </row>
    <row r="62" spans="1:6" ht="18" customHeight="1" thickBot="1" x14ac:dyDescent="0.25">
      <c r="A62" s="206" t="s">
        <v>187</v>
      </c>
      <c r="B62" s="357" t="s">
        <v>1707</v>
      </c>
      <c r="C62" s="358"/>
      <c r="D62" s="358"/>
      <c r="E62" s="358"/>
      <c r="F62" s="358"/>
    </row>
    <row r="63" spans="1:6" ht="15.75" customHeight="1" thickBot="1" x14ac:dyDescent="0.25">
      <c r="A63" s="199" t="s">
        <v>188</v>
      </c>
      <c r="B63" s="199"/>
      <c r="C63" s="199"/>
      <c r="D63" s="199"/>
      <c r="E63" s="201"/>
      <c r="F63" s="201"/>
    </row>
    <row r="64" spans="1:6" ht="15.75" customHeight="1" thickBot="1" x14ac:dyDescent="0.25">
      <c r="A64" s="199" t="s">
        <v>189</v>
      </c>
      <c r="B64" s="199"/>
      <c r="C64" s="199"/>
      <c r="D64" s="199"/>
      <c r="E64" s="201"/>
      <c r="F64" s="201"/>
    </row>
    <row r="65" spans="1:6" ht="15.75" customHeight="1" thickBot="1" x14ac:dyDescent="0.25">
      <c r="A65" s="199" t="s">
        <v>190</v>
      </c>
      <c r="B65" s="199"/>
      <c r="C65" s="199"/>
      <c r="D65" s="199"/>
      <c r="E65" s="201"/>
      <c r="F65" s="201"/>
    </row>
    <row r="66" spans="1:6" ht="15.75" customHeight="1" thickBot="1" x14ac:dyDescent="0.25">
      <c r="A66" s="199" t="s">
        <v>191</v>
      </c>
      <c r="B66" s="199"/>
      <c r="C66" s="199"/>
      <c r="D66" s="199"/>
      <c r="E66" s="201"/>
      <c r="F66" s="201"/>
    </row>
    <row r="67" spans="1:6" ht="15.75" customHeight="1" thickBot="1" x14ac:dyDescent="0.25">
      <c r="A67" s="199" t="s">
        <v>192</v>
      </c>
      <c r="B67" s="199"/>
      <c r="C67" s="199"/>
      <c r="D67" s="199"/>
      <c r="E67" s="201"/>
      <c r="F67" s="201"/>
    </row>
    <row r="68" spans="1:6" ht="17.25" customHeight="1" thickBot="1" x14ac:dyDescent="0.25">
      <c r="A68" s="199" t="s">
        <v>193</v>
      </c>
      <c r="B68" s="199"/>
      <c r="C68" s="199"/>
      <c r="D68" s="199"/>
      <c r="E68" s="201"/>
      <c r="F68" s="201"/>
    </row>
    <row r="69" spans="1:6" ht="15.75" customHeight="1" thickBot="1" x14ac:dyDescent="0.25">
      <c r="A69" s="199" t="s">
        <v>194</v>
      </c>
      <c r="B69" s="199"/>
      <c r="C69" s="199"/>
      <c r="D69" s="199"/>
      <c r="E69" s="201"/>
      <c r="F69" s="201"/>
    </row>
    <row r="70" spans="1:6" ht="15.75" customHeight="1" thickBot="1" x14ac:dyDescent="0.25">
      <c r="A70" s="199" t="s">
        <v>195</v>
      </c>
      <c r="B70" s="199"/>
      <c r="C70" s="199"/>
      <c r="D70" s="199"/>
      <c r="E70" s="201"/>
      <c r="F70" s="201"/>
    </row>
    <row r="71" spans="1:6" ht="15.75" customHeight="1" thickBot="1" x14ac:dyDescent="0.25">
      <c r="A71" s="199" t="s">
        <v>196</v>
      </c>
      <c r="B71" s="199"/>
      <c r="C71" s="199"/>
      <c r="D71" s="199"/>
      <c r="E71" s="201"/>
      <c r="F71" s="201"/>
    </row>
    <row r="72" spans="1:6" ht="15.75" customHeight="1" thickBot="1" x14ac:dyDescent="0.25">
      <c r="A72" s="199" t="s">
        <v>197</v>
      </c>
      <c r="B72" s="199"/>
      <c r="C72" s="199"/>
      <c r="D72" s="199"/>
      <c r="E72" s="201"/>
      <c r="F72" s="201"/>
    </row>
    <row r="73" spans="1:6" ht="15.75" customHeight="1" thickBot="1" x14ac:dyDescent="0.25">
      <c r="A73" s="199" t="s">
        <v>198</v>
      </c>
      <c r="B73" s="199"/>
      <c r="C73" s="199"/>
      <c r="D73" s="199"/>
      <c r="E73" s="201"/>
      <c r="F73" s="201"/>
    </row>
    <row r="74" spans="1:6" ht="15.75" customHeight="1" thickBot="1" x14ac:dyDescent="0.25">
      <c r="A74" s="199" t="s">
        <v>199</v>
      </c>
      <c r="B74" s="199"/>
      <c r="C74" s="199"/>
      <c r="D74" s="199"/>
      <c r="E74" s="201"/>
      <c r="F74" s="201"/>
    </row>
    <row r="75" spans="1:6" ht="15.75" customHeight="1" thickBot="1" x14ac:dyDescent="0.25">
      <c r="A75" s="199" t="s">
        <v>200</v>
      </c>
      <c r="B75" s="199"/>
      <c r="C75" s="199"/>
      <c r="D75" s="199"/>
      <c r="E75" s="201"/>
      <c r="F75" s="201"/>
    </row>
    <row r="76" spans="1:6" ht="15.75" customHeight="1" thickBot="1" x14ac:dyDescent="0.25">
      <c r="A76" s="199" t="s">
        <v>201</v>
      </c>
      <c r="B76" s="199"/>
      <c r="C76" s="199"/>
      <c r="D76" s="199"/>
      <c r="E76" s="201"/>
      <c r="F76" s="201"/>
    </row>
    <row r="77" spans="1:6" ht="15.75" customHeight="1" thickBot="1" x14ac:dyDescent="0.25">
      <c r="A77" s="199" t="s">
        <v>202</v>
      </c>
      <c r="B77" s="199"/>
      <c r="C77" s="199"/>
      <c r="D77" s="199"/>
      <c r="E77" s="201"/>
      <c r="F77" s="201"/>
    </row>
    <row r="78" spans="1:6" ht="15.75" customHeight="1" x14ac:dyDescent="0.2">
      <c r="A78" s="213" t="s">
        <v>1776</v>
      </c>
      <c r="B78" s="213"/>
      <c r="C78" s="213"/>
      <c r="D78" s="213"/>
      <c r="E78" s="217"/>
      <c r="F78" s="217"/>
    </row>
    <row r="79" spans="1:6" ht="115.15" customHeight="1" thickBot="1" x14ac:dyDescent="0.25">
      <c r="A79" s="214" t="s">
        <v>1775</v>
      </c>
      <c r="B79" s="215"/>
      <c r="C79" s="215"/>
      <c r="D79" s="215"/>
      <c r="E79" s="216"/>
      <c r="F79" s="216"/>
    </row>
    <row r="80" spans="1:6" ht="15.75" customHeight="1" thickBot="1" x14ac:dyDescent="0.25">
      <c r="A80" s="205" t="s">
        <v>203</v>
      </c>
      <c r="B80" s="208">
        <f>SUM(B63:B79)/16*100</f>
        <v>0</v>
      </c>
      <c r="C80" s="208">
        <f>SUM(C63:C79)/16*100</f>
        <v>0</v>
      </c>
      <c r="D80" s="208">
        <f>SUM(D63:D79)/16*100</f>
        <v>0</v>
      </c>
      <c r="E80" s="208">
        <f>SUM(E63:E79)/16*100</f>
        <v>0</v>
      </c>
      <c r="F80" s="208">
        <f>SUM(F63:F79)/16*100</f>
        <v>0</v>
      </c>
    </row>
    <row r="81" spans="1:7" ht="18" customHeight="1" thickBot="1" x14ac:dyDescent="0.25">
      <c r="A81" s="206" t="s">
        <v>204</v>
      </c>
      <c r="B81" s="357" t="s">
        <v>1707</v>
      </c>
      <c r="C81" s="358"/>
      <c r="D81" s="358"/>
      <c r="E81" s="358"/>
      <c r="F81" s="358"/>
    </row>
    <row r="82" spans="1:7" ht="15.75" customHeight="1" thickBot="1" x14ac:dyDescent="0.25">
      <c r="A82" s="199" t="s">
        <v>205</v>
      </c>
      <c r="B82" s="199"/>
      <c r="C82" s="199"/>
      <c r="D82" s="199"/>
      <c r="E82" s="201"/>
      <c r="F82" s="201"/>
    </row>
    <row r="83" spans="1:7" ht="15.75" customHeight="1" thickBot="1" x14ac:dyDescent="0.3">
      <c r="A83" s="199" t="s">
        <v>206</v>
      </c>
      <c r="B83" s="199"/>
      <c r="C83" s="199"/>
      <c r="D83" s="199"/>
      <c r="E83" s="201"/>
      <c r="F83" s="201"/>
      <c r="G83" s="37"/>
    </row>
    <row r="84" spans="1:7" ht="15.75" customHeight="1" thickBot="1" x14ac:dyDescent="0.25">
      <c r="A84" s="199" t="s">
        <v>207</v>
      </c>
      <c r="B84" s="199"/>
      <c r="C84" s="199"/>
      <c r="D84" s="199"/>
      <c r="E84" s="201"/>
      <c r="F84" s="201"/>
    </row>
    <row r="85" spans="1:7" ht="15.75" customHeight="1" thickBot="1" x14ac:dyDescent="0.25">
      <c r="A85" s="199" t="s">
        <v>208</v>
      </c>
      <c r="B85" s="199"/>
      <c r="C85" s="199"/>
      <c r="D85" s="199"/>
      <c r="E85" s="201"/>
      <c r="F85" s="201"/>
    </row>
    <row r="86" spans="1:7" ht="15.75" customHeight="1" thickBot="1" x14ac:dyDescent="0.25">
      <c r="A86" s="199" t="s">
        <v>209</v>
      </c>
      <c r="B86" s="199"/>
      <c r="C86" s="199"/>
      <c r="D86" s="199"/>
      <c r="E86" s="201"/>
      <c r="F86" s="201"/>
    </row>
    <row r="87" spans="1:7" ht="21" customHeight="1" thickBot="1" x14ac:dyDescent="0.25">
      <c r="A87" s="199" t="s">
        <v>210</v>
      </c>
      <c r="B87" s="199"/>
      <c r="C87" s="199"/>
      <c r="D87" s="199"/>
      <c r="E87" s="201"/>
      <c r="F87" s="201"/>
    </row>
    <row r="88" spans="1:7" ht="15.75" customHeight="1" thickBot="1" x14ac:dyDescent="0.25">
      <c r="A88" s="199" t="s">
        <v>211</v>
      </c>
      <c r="B88" s="199"/>
      <c r="C88" s="199"/>
      <c r="D88" s="199"/>
      <c r="E88" s="201"/>
      <c r="F88" s="201"/>
    </row>
    <row r="89" spans="1:7" ht="15.75" customHeight="1" thickBot="1" x14ac:dyDescent="0.25">
      <c r="A89" s="205" t="s">
        <v>212</v>
      </c>
      <c r="B89" s="208">
        <f>SUM(B82:B88)/8*100</f>
        <v>0</v>
      </c>
      <c r="C89" s="208">
        <f>SUM(C82:C88)/8*100</f>
        <v>0</v>
      </c>
      <c r="D89" s="208">
        <f>SUM(D82:D88)/8*100</f>
        <v>0</v>
      </c>
      <c r="E89" s="208">
        <f>SUM(E82:E88)/8*100</f>
        <v>0</v>
      </c>
      <c r="F89" s="208">
        <f>SUM(F82:F88)/8*100</f>
        <v>0</v>
      </c>
    </row>
    <row r="90" spans="1:7" ht="18" customHeight="1" thickBot="1" x14ac:dyDescent="0.25">
      <c r="A90" s="206" t="s">
        <v>213</v>
      </c>
      <c r="B90" s="357" t="s">
        <v>1707</v>
      </c>
      <c r="C90" s="358"/>
      <c r="D90" s="358"/>
      <c r="E90" s="358"/>
      <c r="F90" s="358"/>
    </row>
    <row r="91" spans="1:7" ht="15.75" customHeight="1" thickBot="1" x14ac:dyDescent="0.25">
      <c r="A91" s="199" t="s">
        <v>214</v>
      </c>
      <c r="B91" s="199"/>
      <c r="C91" s="199"/>
      <c r="D91" s="199"/>
      <c r="E91" s="201"/>
      <c r="F91" s="201"/>
    </row>
    <row r="92" spans="1:7" ht="15.75" customHeight="1" thickBot="1" x14ac:dyDescent="0.25">
      <c r="A92" s="199" t="s">
        <v>215</v>
      </c>
      <c r="B92" s="199"/>
      <c r="C92" s="199"/>
      <c r="D92" s="199"/>
      <c r="E92" s="201"/>
      <c r="F92" s="201"/>
    </row>
    <row r="93" spans="1:7" ht="15.75" customHeight="1" thickBot="1" x14ac:dyDescent="0.25">
      <c r="A93" s="199" t="s">
        <v>216</v>
      </c>
      <c r="B93" s="199"/>
      <c r="C93" s="199"/>
      <c r="D93" s="199"/>
      <c r="E93" s="201"/>
      <c r="F93" s="201"/>
    </row>
    <row r="94" spans="1:7" ht="15.75" customHeight="1" thickBot="1" x14ac:dyDescent="0.25">
      <c r="A94" s="199" t="s">
        <v>217</v>
      </c>
      <c r="B94" s="199"/>
      <c r="C94" s="199"/>
      <c r="D94" s="199"/>
      <c r="E94" s="201"/>
      <c r="F94" s="201"/>
    </row>
    <row r="95" spans="1:7" ht="15.75" customHeight="1" thickBot="1" x14ac:dyDescent="0.25">
      <c r="A95" s="199" t="s">
        <v>218</v>
      </c>
      <c r="B95" s="199"/>
      <c r="C95" s="199"/>
      <c r="D95" s="199"/>
      <c r="E95" s="201"/>
      <c r="F95" s="201"/>
    </row>
    <row r="96" spans="1:7" ht="15.75" customHeight="1" thickBot="1" x14ac:dyDescent="0.25">
      <c r="A96" s="199" t="s">
        <v>219</v>
      </c>
      <c r="B96" s="199"/>
      <c r="C96" s="199"/>
      <c r="D96" s="199"/>
      <c r="E96" s="201"/>
      <c r="F96" s="201"/>
    </row>
    <row r="97" spans="1:6" ht="15.75" customHeight="1" thickBot="1" x14ac:dyDescent="0.25">
      <c r="A97" s="199" t="s">
        <v>220</v>
      </c>
      <c r="B97" s="199"/>
      <c r="C97" s="199"/>
      <c r="D97" s="199"/>
      <c r="E97" s="201"/>
      <c r="F97" s="201"/>
    </row>
    <row r="98" spans="1:6" ht="15.75" customHeight="1" thickBot="1" x14ac:dyDescent="0.25">
      <c r="A98" s="199" t="s">
        <v>221</v>
      </c>
      <c r="B98" s="199"/>
      <c r="C98" s="199"/>
      <c r="D98" s="199"/>
      <c r="E98" s="201"/>
      <c r="F98" s="201"/>
    </row>
    <row r="99" spans="1:6" ht="16.5" customHeight="1" thickBot="1" x14ac:dyDescent="0.25">
      <c r="A99" s="199" t="s">
        <v>222</v>
      </c>
      <c r="B99" s="199"/>
      <c r="C99" s="199"/>
      <c r="D99" s="199"/>
      <c r="E99" s="201"/>
      <c r="F99" s="201"/>
    </row>
    <row r="100" spans="1:6" ht="15.75" customHeight="1" thickBot="1" x14ac:dyDescent="0.25">
      <c r="A100" s="199" t="s">
        <v>223</v>
      </c>
      <c r="B100" s="199"/>
      <c r="C100" s="199"/>
      <c r="D100" s="199"/>
      <c r="E100" s="201"/>
      <c r="F100" s="201"/>
    </row>
    <row r="101" spans="1:6" ht="15.75" customHeight="1" thickBot="1" x14ac:dyDescent="0.25">
      <c r="A101" s="199" t="s">
        <v>224</v>
      </c>
      <c r="B101" s="199"/>
      <c r="C101" s="199"/>
      <c r="D101" s="199"/>
      <c r="E101" s="201"/>
      <c r="F101" s="201"/>
    </row>
    <row r="102" spans="1:6" ht="15.75" customHeight="1" thickBot="1" x14ac:dyDescent="0.25">
      <c r="A102" s="199" t="s">
        <v>225</v>
      </c>
      <c r="B102" s="199"/>
      <c r="C102" s="199"/>
      <c r="D102" s="199"/>
      <c r="E102" s="201"/>
      <c r="F102" s="201"/>
    </row>
    <row r="103" spans="1:6" ht="15.75" customHeight="1" thickBot="1" x14ac:dyDescent="0.25">
      <c r="A103" s="199" t="s">
        <v>226</v>
      </c>
      <c r="B103" s="199"/>
      <c r="C103" s="199"/>
      <c r="D103" s="199"/>
      <c r="E103" s="201"/>
      <c r="F103" s="201"/>
    </row>
    <row r="104" spans="1:6" ht="15.75" customHeight="1" thickBot="1" x14ac:dyDescent="0.25">
      <c r="A104" s="199" t="s">
        <v>227</v>
      </c>
      <c r="B104" s="199"/>
      <c r="C104" s="199"/>
      <c r="D104" s="199"/>
      <c r="E104" s="201"/>
      <c r="F104" s="201"/>
    </row>
    <row r="105" spans="1:6" ht="14.25" customHeight="1" thickBot="1" x14ac:dyDescent="0.25">
      <c r="A105" s="199" t="s">
        <v>228</v>
      </c>
      <c r="B105" s="199"/>
      <c r="C105" s="199"/>
      <c r="D105" s="199"/>
      <c r="E105" s="201"/>
      <c r="F105" s="201"/>
    </row>
    <row r="106" spans="1:6" ht="17.25" customHeight="1" thickBot="1" x14ac:dyDescent="0.25">
      <c r="A106" s="199" t="s">
        <v>229</v>
      </c>
      <c r="B106" s="199"/>
      <c r="C106" s="199"/>
      <c r="D106" s="199"/>
      <c r="E106" s="201"/>
      <c r="F106" s="201"/>
    </row>
    <row r="107" spans="1:6" ht="15.75" customHeight="1" thickBot="1" x14ac:dyDescent="0.25">
      <c r="A107" s="205" t="s">
        <v>230</v>
      </c>
      <c r="B107" s="208">
        <f>SUM(B91:B106)/16*100</f>
        <v>0</v>
      </c>
      <c r="C107" s="208">
        <f>SUM(C91:C106)/16*100</f>
        <v>0</v>
      </c>
      <c r="D107" s="208">
        <f>SUM(D91:D106)/16*100</f>
        <v>0</v>
      </c>
      <c r="E107" s="208">
        <f>SUM(E91:E106)/16*100</f>
        <v>0</v>
      </c>
      <c r="F107" s="208">
        <f>SUM(F91:F106)/16*100</f>
        <v>0</v>
      </c>
    </row>
    <row r="108" spans="1:6" ht="18" customHeight="1" thickBot="1" x14ac:dyDescent="0.25">
      <c r="A108" s="206" t="s">
        <v>231</v>
      </c>
      <c r="B108" s="357" t="s">
        <v>1707</v>
      </c>
      <c r="C108" s="358"/>
      <c r="D108" s="358"/>
      <c r="E108" s="358"/>
      <c r="F108" s="358"/>
    </row>
    <row r="109" spans="1:6" ht="15.75" customHeight="1" thickBot="1" x14ac:dyDescent="0.25">
      <c r="A109" s="199" t="s">
        <v>232</v>
      </c>
      <c r="B109" s="199"/>
      <c r="C109" s="199"/>
      <c r="D109" s="199"/>
      <c r="E109" s="201"/>
      <c r="F109" s="201"/>
    </row>
    <row r="110" spans="1:6" ht="15.75" customHeight="1" thickBot="1" x14ac:dyDescent="0.25">
      <c r="A110" s="199" t="s">
        <v>233</v>
      </c>
      <c r="B110" s="199"/>
      <c r="C110" s="199"/>
      <c r="D110" s="199"/>
      <c r="E110" s="201"/>
      <c r="F110" s="201"/>
    </row>
    <row r="111" spans="1:6" ht="15.75" customHeight="1" thickBot="1" x14ac:dyDescent="0.25">
      <c r="A111" s="199" t="s">
        <v>234</v>
      </c>
      <c r="B111" s="199"/>
      <c r="C111" s="199"/>
      <c r="D111" s="199"/>
      <c r="E111" s="201"/>
      <c r="F111" s="201"/>
    </row>
    <row r="112" spans="1:6" ht="14.25" customHeight="1" thickBot="1" x14ac:dyDescent="0.25">
      <c r="A112" s="199" t="s">
        <v>235</v>
      </c>
      <c r="B112" s="199"/>
      <c r="C112" s="199"/>
      <c r="D112" s="199"/>
      <c r="E112" s="201"/>
      <c r="F112" s="201"/>
    </row>
    <row r="113" spans="1:6" ht="18.75" customHeight="1" thickBot="1" x14ac:dyDescent="0.25">
      <c r="A113" s="199" t="s">
        <v>236</v>
      </c>
      <c r="B113" s="199"/>
      <c r="C113" s="199"/>
      <c r="D113" s="199"/>
      <c r="E113" s="201"/>
      <c r="F113" s="201"/>
    </row>
    <row r="114" spans="1:6" ht="16.5" customHeight="1" thickBot="1" x14ac:dyDescent="0.25">
      <c r="A114" s="199" t="s">
        <v>237</v>
      </c>
      <c r="B114" s="199"/>
      <c r="C114" s="199"/>
      <c r="D114" s="199"/>
      <c r="E114" s="201"/>
      <c r="F114" s="201"/>
    </row>
    <row r="115" spans="1:6" ht="15.75" customHeight="1" thickBot="1" x14ac:dyDescent="0.25">
      <c r="A115" s="199" t="s">
        <v>238</v>
      </c>
      <c r="B115" s="199"/>
      <c r="C115" s="199"/>
      <c r="D115" s="199"/>
      <c r="E115" s="201"/>
      <c r="F115" s="201"/>
    </row>
    <row r="116" spans="1:6" ht="213.6" customHeight="1" thickBot="1" x14ac:dyDescent="0.25">
      <c r="A116" s="210" t="s">
        <v>239</v>
      </c>
      <c r="B116" s="210"/>
      <c r="C116" s="210"/>
      <c r="D116" s="210"/>
      <c r="E116" s="211"/>
      <c r="F116" s="211"/>
    </row>
    <row r="117" spans="1:6" ht="15.75" customHeight="1" thickBot="1" x14ac:dyDescent="0.25">
      <c r="A117" s="205" t="s">
        <v>240</v>
      </c>
      <c r="B117" s="208">
        <f>SUM(B109:B116)/10*100</f>
        <v>0</v>
      </c>
      <c r="C117" s="208">
        <f>SUM(C109:C116)/10*100</f>
        <v>0</v>
      </c>
      <c r="D117" s="208">
        <f>SUM(D109:D116)/10*100</f>
        <v>0</v>
      </c>
      <c r="E117" s="208">
        <f>SUM(E109:E116)/10*100</f>
        <v>0</v>
      </c>
      <c r="F117" s="208">
        <f>SUM(F109:F116)/10*100</f>
        <v>0</v>
      </c>
    </row>
    <row r="118" spans="1:6" ht="18" customHeight="1" thickBot="1" x14ac:dyDescent="0.25">
      <c r="A118" s="206" t="s">
        <v>241</v>
      </c>
      <c r="B118" s="357" t="s">
        <v>1707</v>
      </c>
      <c r="C118" s="358"/>
      <c r="D118" s="358"/>
      <c r="E118" s="358"/>
      <c r="F118" s="358"/>
    </row>
    <row r="119" spans="1:6" ht="25.5" customHeight="1" thickBot="1" x14ac:dyDescent="0.25">
      <c r="A119" s="199" t="s">
        <v>242</v>
      </c>
      <c r="B119" s="199"/>
      <c r="C119" s="199"/>
      <c r="D119" s="199"/>
      <c r="E119" s="201"/>
      <c r="F119" s="201"/>
    </row>
    <row r="120" spans="1:6" ht="15.75" customHeight="1" thickBot="1" x14ac:dyDescent="0.25">
      <c r="A120" s="205" t="s">
        <v>243</v>
      </c>
      <c r="B120" s="208">
        <f>SUM(B119)/1*100</f>
        <v>0</v>
      </c>
      <c r="C120" s="208">
        <f>SUM(C119)/1*100</f>
        <v>0</v>
      </c>
      <c r="D120" s="208">
        <f>SUM(D119)/1*100</f>
        <v>0</v>
      </c>
      <c r="E120" s="208">
        <f>SUM(E119)/1*100</f>
        <v>0</v>
      </c>
      <c r="F120" s="208">
        <f>SUM(F119)/1*100</f>
        <v>0</v>
      </c>
    </row>
    <row r="121" spans="1:6" ht="18" customHeight="1" thickBot="1" x14ac:dyDescent="0.25">
      <c r="A121" s="206" t="s">
        <v>244</v>
      </c>
      <c r="B121" s="357" t="s">
        <v>1707</v>
      </c>
      <c r="C121" s="358"/>
      <c r="D121" s="358"/>
      <c r="E121" s="358"/>
      <c r="F121" s="358"/>
    </row>
    <row r="122" spans="1:6" ht="15.75" customHeight="1" thickBot="1" x14ac:dyDescent="0.25">
      <c r="A122" s="199" t="s">
        <v>245</v>
      </c>
      <c r="B122" s="199"/>
      <c r="C122" s="199"/>
      <c r="D122" s="199"/>
      <c r="E122" s="201"/>
      <c r="F122" s="201"/>
    </row>
    <row r="123" spans="1:6" ht="15.75" customHeight="1" thickBot="1" x14ac:dyDescent="0.25">
      <c r="A123" s="199" t="s">
        <v>246</v>
      </c>
      <c r="B123" s="199"/>
      <c r="C123" s="199"/>
      <c r="D123" s="199"/>
      <c r="E123" s="201"/>
      <c r="F123" s="201"/>
    </row>
    <row r="124" spans="1:6" ht="15.75" customHeight="1" thickBot="1" x14ac:dyDescent="0.25">
      <c r="A124" s="205" t="s">
        <v>247</v>
      </c>
      <c r="B124" s="208">
        <f>SUM(B122:B123)/2*100</f>
        <v>0</v>
      </c>
      <c r="C124" s="208">
        <f>SUM(C122:C123)/2*100</f>
        <v>0</v>
      </c>
      <c r="D124" s="208">
        <f>SUM(D122:D123)/2*100</f>
        <v>0</v>
      </c>
      <c r="E124" s="208">
        <f>SUM(E122:E123)/2*100</f>
        <v>0</v>
      </c>
      <c r="F124" s="208">
        <f>SUM(F122:F123)/2*100</f>
        <v>0</v>
      </c>
    </row>
    <row r="125" spans="1:6" ht="18" customHeight="1" thickBot="1" x14ac:dyDescent="0.25">
      <c r="A125" s="206" t="s">
        <v>248</v>
      </c>
      <c r="B125" s="357" t="s">
        <v>1707</v>
      </c>
      <c r="C125" s="358"/>
      <c r="D125" s="358"/>
      <c r="E125" s="358"/>
      <c r="F125" s="358"/>
    </row>
    <row r="126" spans="1:6" ht="15.75" customHeight="1" thickBot="1" x14ac:dyDescent="0.25">
      <c r="A126" s="199" t="s">
        <v>249</v>
      </c>
      <c r="B126" s="199"/>
      <c r="C126" s="199"/>
      <c r="D126" s="199"/>
      <c r="E126" s="201"/>
      <c r="F126" s="201"/>
    </row>
    <row r="127" spans="1:6" ht="15.75" customHeight="1" thickBot="1" x14ac:dyDescent="0.25">
      <c r="A127" s="199" t="s">
        <v>250</v>
      </c>
      <c r="B127" s="199"/>
      <c r="C127" s="199"/>
      <c r="D127" s="199"/>
      <c r="E127" s="201"/>
      <c r="F127" s="201"/>
    </row>
    <row r="128" spans="1:6" ht="15.75" customHeight="1" thickBot="1" x14ac:dyDescent="0.25">
      <c r="A128" s="205" t="s">
        <v>251</v>
      </c>
      <c r="B128" s="208">
        <f>SUM(B126:B127)/2*100</f>
        <v>0</v>
      </c>
      <c r="C128" s="208">
        <f>SUM(C126:C127)/2*100</f>
        <v>0</v>
      </c>
      <c r="D128" s="208">
        <f>SUM(D126:D127)/2*100</f>
        <v>0</v>
      </c>
      <c r="E128" s="208">
        <f>SUM(E126:E127)/2*100</f>
        <v>0</v>
      </c>
      <c r="F128" s="208">
        <f>SUM(F126:F127)/2*100</f>
        <v>0</v>
      </c>
    </row>
    <row r="129" spans="1:6" ht="16.5" customHeight="1" thickBot="1" x14ac:dyDescent="0.25">
      <c r="A129" s="206" t="s">
        <v>252</v>
      </c>
      <c r="B129" s="357" t="s">
        <v>1707</v>
      </c>
      <c r="C129" s="358"/>
      <c r="D129" s="358"/>
      <c r="E129" s="358"/>
      <c r="F129" s="358"/>
    </row>
    <row r="130" spans="1:6" ht="15.75" customHeight="1" thickBot="1" x14ac:dyDescent="0.25">
      <c r="A130" s="199" t="s">
        <v>253</v>
      </c>
      <c r="B130" s="199"/>
      <c r="C130" s="199"/>
      <c r="D130" s="199"/>
      <c r="E130" s="201"/>
      <c r="F130" s="201"/>
    </row>
    <row r="131" spans="1:6" ht="15.75" customHeight="1" thickBot="1" x14ac:dyDescent="0.25">
      <c r="A131" s="199" t="s">
        <v>254</v>
      </c>
      <c r="B131" s="199"/>
      <c r="C131" s="199"/>
      <c r="D131" s="199"/>
      <c r="E131" s="201"/>
      <c r="F131" s="201"/>
    </row>
    <row r="132" spans="1:6" ht="15.75" customHeight="1" thickBot="1" x14ac:dyDescent="0.25">
      <c r="A132" s="199" t="s">
        <v>255</v>
      </c>
      <c r="B132" s="199"/>
      <c r="C132" s="199"/>
      <c r="D132" s="199"/>
      <c r="E132" s="201"/>
      <c r="F132" s="201"/>
    </row>
    <row r="133" spans="1:6" ht="15.75" customHeight="1" thickBot="1" x14ac:dyDescent="0.25">
      <c r="A133" s="199" t="s">
        <v>256</v>
      </c>
      <c r="B133" s="199"/>
      <c r="C133" s="199"/>
      <c r="D133" s="199"/>
      <c r="E133" s="201"/>
      <c r="F133" s="201"/>
    </row>
    <row r="134" spans="1:6" ht="15.75" customHeight="1" thickBot="1" x14ac:dyDescent="0.25">
      <c r="A134" s="199" t="s">
        <v>257</v>
      </c>
      <c r="B134" s="199"/>
      <c r="C134" s="199"/>
      <c r="D134" s="199"/>
      <c r="E134" s="201"/>
      <c r="F134" s="201"/>
    </row>
    <row r="135" spans="1:6" ht="15.75" customHeight="1" thickBot="1" x14ac:dyDescent="0.25">
      <c r="A135" s="205" t="s">
        <v>258</v>
      </c>
      <c r="B135" s="208">
        <f>SUM(B130:B134)/5*100</f>
        <v>0</v>
      </c>
      <c r="C135" s="208">
        <f>SUM(C130:C134)/5*100</f>
        <v>0</v>
      </c>
      <c r="D135" s="208">
        <f>SUM(D130:D134)/5*100</f>
        <v>0</v>
      </c>
      <c r="E135" s="208">
        <f>SUM(E130:E134)/5*100</f>
        <v>0</v>
      </c>
      <c r="F135" s="208">
        <f>SUM(F130:F134)/5*100</f>
        <v>0</v>
      </c>
    </row>
    <row r="136" spans="1:6" ht="17.45" customHeight="1" thickBot="1" x14ac:dyDescent="0.25">
      <c r="A136" s="206" t="s">
        <v>259</v>
      </c>
      <c r="B136" s="357" t="s">
        <v>1707</v>
      </c>
      <c r="C136" s="358"/>
      <c r="D136" s="358"/>
      <c r="E136" s="358"/>
      <c r="F136" s="358"/>
    </row>
    <row r="137" spans="1:6" ht="15.75" customHeight="1" thickBot="1" x14ac:dyDescent="0.25">
      <c r="A137" s="199" t="s">
        <v>260</v>
      </c>
      <c r="B137" s="199"/>
      <c r="C137" s="199"/>
      <c r="D137" s="199"/>
      <c r="E137" s="201"/>
      <c r="F137" s="201"/>
    </row>
    <row r="138" spans="1:6" ht="15.75" customHeight="1" thickBot="1" x14ac:dyDescent="0.25">
      <c r="A138" s="199" t="s">
        <v>261</v>
      </c>
      <c r="B138" s="199"/>
      <c r="C138" s="199"/>
      <c r="D138" s="199"/>
      <c r="E138" s="201"/>
      <c r="F138" s="201"/>
    </row>
    <row r="139" spans="1:6" ht="15.75" customHeight="1" thickBot="1" x14ac:dyDescent="0.25">
      <c r="A139" s="199" t="s">
        <v>262</v>
      </c>
      <c r="B139" s="199"/>
      <c r="C139" s="199"/>
      <c r="D139" s="199"/>
      <c r="E139" s="201"/>
      <c r="F139" s="201"/>
    </row>
    <row r="140" spans="1:6" ht="15.75" customHeight="1" thickBot="1" x14ac:dyDescent="0.25">
      <c r="A140" s="199" t="s">
        <v>263</v>
      </c>
      <c r="B140" s="199"/>
      <c r="C140" s="199"/>
      <c r="D140" s="199"/>
      <c r="E140" s="201"/>
      <c r="F140" s="201"/>
    </row>
    <row r="141" spans="1:6" ht="17.25" customHeight="1" thickBot="1" x14ac:dyDescent="0.25">
      <c r="A141" s="199" t="s">
        <v>264</v>
      </c>
      <c r="B141" s="199"/>
      <c r="C141" s="199"/>
      <c r="D141" s="199"/>
      <c r="E141" s="201"/>
      <c r="F141" s="201"/>
    </row>
    <row r="142" spans="1:6" ht="16.5" customHeight="1" thickBot="1" x14ac:dyDescent="0.25">
      <c r="A142" s="199" t="s">
        <v>265</v>
      </c>
      <c r="B142" s="199"/>
      <c r="C142" s="199"/>
      <c r="D142" s="199"/>
      <c r="E142" s="201"/>
      <c r="F142" s="201"/>
    </row>
    <row r="143" spans="1:6" ht="15.75" customHeight="1" thickBot="1" x14ac:dyDescent="0.25">
      <c r="A143" s="205" t="s">
        <v>266</v>
      </c>
      <c r="B143" s="208">
        <f>SUM(B137:B142)/6*100</f>
        <v>0</v>
      </c>
      <c r="C143" s="208">
        <f>SUM(C137:C142)/6*100</f>
        <v>0</v>
      </c>
      <c r="D143" s="208">
        <f>SUM(D137:D142)/6*100</f>
        <v>0</v>
      </c>
      <c r="E143" s="208">
        <f>SUM(E137:E142)/6*100</f>
        <v>0</v>
      </c>
      <c r="F143" s="208">
        <f>SUM(F137:F142)/6*100</f>
        <v>0</v>
      </c>
    </row>
    <row r="144" spans="1:6" ht="15" customHeight="1" thickBot="1" x14ac:dyDescent="0.25">
      <c r="A144" s="206" t="s">
        <v>267</v>
      </c>
      <c r="B144" s="357" t="s">
        <v>1707</v>
      </c>
      <c r="C144" s="358"/>
      <c r="D144" s="358"/>
      <c r="E144" s="358"/>
      <c r="F144" s="358"/>
    </row>
    <row r="145" spans="1:7" ht="18" customHeight="1" thickBot="1" x14ac:dyDescent="0.25">
      <c r="A145" s="199" t="s">
        <v>268</v>
      </c>
      <c r="B145" s="199"/>
      <c r="C145" s="199"/>
      <c r="D145" s="199"/>
      <c r="E145" s="201"/>
      <c r="F145" s="201"/>
    </row>
    <row r="146" spans="1:7" ht="15.75" customHeight="1" thickBot="1" x14ac:dyDescent="0.25">
      <c r="A146" s="199" t="s">
        <v>269</v>
      </c>
      <c r="B146" s="199"/>
      <c r="C146" s="199"/>
      <c r="D146" s="199"/>
      <c r="E146" s="201"/>
      <c r="F146" s="201"/>
    </row>
    <row r="147" spans="1:7" ht="18" customHeight="1" thickBot="1" x14ac:dyDescent="0.25">
      <c r="A147" s="199" t="s">
        <v>270</v>
      </c>
      <c r="B147" s="199"/>
      <c r="C147" s="199"/>
      <c r="D147" s="199"/>
      <c r="E147" s="201"/>
      <c r="F147" s="201"/>
    </row>
    <row r="148" spans="1:7" ht="18.75" customHeight="1" thickBot="1" x14ac:dyDescent="0.25">
      <c r="A148" s="199" t="s">
        <v>1709</v>
      </c>
      <c r="B148" s="199"/>
      <c r="C148" s="199"/>
      <c r="D148" s="199"/>
      <c r="E148" s="201"/>
      <c r="F148" s="201"/>
    </row>
    <row r="149" spans="1:7" ht="15.75" customHeight="1" thickBot="1" x14ac:dyDescent="0.3">
      <c r="A149" s="205" t="s">
        <v>271</v>
      </c>
      <c r="B149" s="208">
        <f>SUM(B145:B147)</f>
        <v>0</v>
      </c>
      <c r="C149" s="208">
        <f>SUM(C145:C147)</f>
        <v>0</v>
      </c>
      <c r="D149" s="208">
        <f>SUM(D145:D147)</f>
        <v>0</v>
      </c>
      <c r="E149" s="208">
        <f>SUM(E145:E147)</f>
        <v>0</v>
      </c>
      <c r="F149" s="208">
        <f>SUM(F145:F147)</f>
        <v>0</v>
      </c>
      <c r="G149" s="41"/>
    </row>
    <row r="150" spans="1:7" ht="15.6" customHeight="1" thickBot="1" x14ac:dyDescent="0.25">
      <c r="A150" s="206" t="s">
        <v>272</v>
      </c>
      <c r="B150" s="357" t="s">
        <v>1707</v>
      </c>
      <c r="C150" s="358"/>
      <c r="D150" s="358"/>
      <c r="E150" s="358"/>
      <c r="F150" s="358"/>
    </row>
    <row r="151" spans="1:7" ht="15.75" customHeight="1" thickBot="1" x14ac:dyDescent="0.25">
      <c r="A151" s="199" t="s">
        <v>273</v>
      </c>
      <c r="B151" s="199"/>
      <c r="C151" s="199"/>
      <c r="D151" s="199"/>
      <c r="E151" s="201"/>
      <c r="F151" s="201"/>
    </row>
    <row r="152" spans="1:7" ht="15.75" customHeight="1" thickBot="1" x14ac:dyDescent="0.25">
      <c r="A152" s="199" t="s">
        <v>274</v>
      </c>
      <c r="B152" s="199"/>
      <c r="C152" s="199"/>
      <c r="D152" s="199"/>
      <c r="E152" s="201"/>
      <c r="F152" s="201"/>
    </row>
    <row r="153" spans="1:7" ht="15.75" customHeight="1" thickBot="1" x14ac:dyDescent="0.25">
      <c r="A153" s="199" t="s">
        <v>275</v>
      </c>
      <c r="B153" s="199"/>
      <c r="C153" s="199"/>
      <c r="D153" s="199"/>
      <c r="E153" s="201"/>
      <c r="F153" s="201"/>
    </row>
    <row r="154" spans="1:7" ht="15.75" customHeight="1" thickBot="1" x14ac:dyDescent="0.25">
      <c r="A154" s="205" t="s">
        <v>276</v>
      </c>
      <c r="B154" s="208">
        <f>SUM(B151:B153)/2*100</f>
        <v>0</v>
      </c>
      <c r="C154" s="208">
        <f>SUM(C151:C153)/2*100</f>
        <v>0</v>
      </c>
      <c r="D154" s="208">
        <f>SUM(D151:D153)/2*100</f>
        <v>0</v>
      </c>
      <c r="E154" s="208">
        <f>SUM(E151:E153)/2*100</f>
        <v>0</v>
      </c>
      <c r="F154" s="208">
        <f>SUM(F151:F153)/2*100</f>
        <v>0</v>
      </c>
    </row>
    <row r="155" spans="1:7" ht="15.95" customHeight="1" thickBot="1" x14ac:dyDescent="0.25">
      <c r="A155" s="206" t="s">
        <v>277</v>
      </c>
      <c r="B155" s="357" t="s">
        <v>1707</v>
      </c>
      <c r="C155" s="358"/>
      <c r="D155" s="358"/>
      <c r="E155" s="358"/>
      <c r="F155" s="358"/>
    </row>
    <row r="156" spans="1:7" ht="15.75" customHeight="1" thickBot="1" x14ac:dyDescent="0.25">
      <c r="A156" s="199" t="s">
        <v>278</v>
      </c>
      <c r="B156" s="199"/>
      <c r="C156" s="199"/>
      <c r="D156" s="199"/>
      <c r="E156" s="201"/>
      <c r="F156" s="201"/>
    </row>
    <row r="157" spans="1:7" ht="15.75" customHeight="1" thickBot="1" x14ac:dyDescent="0.25">
      <c r="A157" s="205" t="s">
        <v>279</v>
      </c>
      <c r="B157" s="208">
        <f>SUM(B156)/1*10</f>
        <v>0</v>
      </c>
      <c r="C157" s="208">
        <f>SUM(C156)/1*10</f>
        <v>0</v>
      </c>
      <c r="D157" s="208">
        <f>SUM(D156)/1*10</f>
        <v>0</v>
      </c>
      <c r="E157" s="208">
        <f>SUM(E156)/1*10</f>
        <v>0</v>
      </c>
      <c r="F157" s="208">
        <f>SUM(F156)/1*10</f>
        <v>0</v>
      </c>
    </row>
    <row r="158" spans="1:7" ht="15.95" customHeight="1" thickBot="1" x14ac:dyDescent="0.25">
      <c r="A158" s="206" t="s">
        <v>280</v>
      </c>
      <c r="B158" s="357" t="s">
        <v>1707</v>
      </c>
      <c r="C158" s="358"/>
      <c r="D158" s="358"/>
      <c r="E158" s="358"/>
      <c r="F158" s="358"/>
    </row>
    <row r="159" spans="1:7" ht="15.75" customHeight="1" thickBot="1" x14ac:dyDescent="0.25">
      <c r="A159" s="199" t="s">
        <v>281</v>
      </c>
      <c r="B159" s="199"/>
      <c r="C159" s="199"/>
      <c r="D159" s="199"/>
      <c r="E159" s="201"/>
      <c r="F159" s="201"/>
    </row>
    <row r="160" spans="1:7" ht="15.75" customHeight="1" thickBot="1" x14ac:dyDescent="0.25">
      <c r="A160" s="205" t="s">
        <v>282</v>
      </c>
      <c r="B160" s="205">
        <f>SUM(B159)/1*100</f>
        <v>0</v>
      </c>
      <c r="C160" s="205">
        <f>SUM(C159)/1*100</f>
        <v>0</v>
      </c>
      <c r="D160" s="205">
        <f>SUM(D159)/1*100</f>
        <v>0</v>
      </c>
      <c r="E160" s="205">
        <f>SUM(E159)/1*100</f>
        <v>0</v>
      </c>
      <c r="F160" s="205">
        <f>SUM(F159)/1*100</f>
        <v>0</v>
      </c>
    </row>
    <row r="161" spans="1:6" ht="15.95" customHeight="1" thickBot="1" x14ac:dyDescent="0.25">
      <c r="A161" s="206" t="s">
        <v>283</v>
      </c>
      <c r="B161" s="357" t="s">
        <v>1707</v>
      </c>
      <c r="C161" s="358"/>
      <c r="D161" s="358"/>
      <c r="E161" s="358"/>
      <c r="F161" s="358"/>
    </row>
    <row r="162" spans="1:6" ht="15.75" customHeight="1" thickBot="1" x14ac:dyDescent="0.25">
      <c r="A162" s="199" t="s">
        <v>284</v>
      </c>
      <c r="B162" s="199"/>
      <c r="C162" s="199"/>
      <c r="D162" s="199"/>
      <c r="E162" s="201"/>
      <c r="F162" s="201"/>
    </row>
    <row r="163" spans="1:6" ht="15.75" customHeight="1" thickBot="1" x14ac:dyDescent="0.25">
      <c r="A163" s="199" t="s">
        <v>285</v>
      </c>
      <c r="B163" s="199"/>
      <c r="C163" s="199"/>
      <c r="D163" s="199"/>
      <c r="E163" s="201"/>
      <c r="F163" s="201"/>
    </row>
    <row r="164" spans="1:6" ht="15.75" customHeight="1" thickBot="1" x14ac:dyDescent="0.25">
      <c r="A164" s="199" t="s">
        <v>286</v>
      </c>
      <c r="B164" s="199"/>
      <c r="C164" s="199"/>
      <c r="D164" s="199"/>
      <c r="E164" s="201"/>
      <c r="F164" s="201"/>
    </row>
    <row r="165" spans="1:6" ht="15.75" customHeight="1" thickBot="1" x14ac:dyDescent="0.25">
      <c r="A165" s="199" t="s">
        <v>287</v>
      </c>
      <c r="B165" s="199"/>
      <c r="C165" s="199"/>
      <c r="D165" s="199"/>
      <c r="E165" s="201"/>
      <c r="F165" s="201"/>
    </row>
    <row r="166" spans="1:6" ht="15.75" customHeight="1" thickBot="1" x14ac:dyDescent="0.25">
      <c r="A166" s="199" t="s">
        <v>288</v>
      </c>
      <c r="B166" s="199"/>
      <c r="C166" s="199"/>
      <c r="D166" s="199"/>
      <c r="E166" s="201"/>
      <c r="F166" s="201"/>
    </row>
    <row r="167" spans="1:6" ht="15.75" customHeight="1" thickBot="1" x14ac:dyDescent="0.25">
      <c r="A167" s="205" t="s">
        <v>289</v>
      </c>
      <c r="B167" s="208">
        <f>SUM(B162:B166)/5*100</f>
        <v>0</v>
      </c>
      <c r="C167" s="208">
        <f>SUM(C162:C166)/5*100</f>
        <v>0</v>
      </c>
      <c r="D167" s="208">
        <f>SUM(D162:D166)/5*100</f>
        <v>0</v>
      </c>
      <c r="E167" s="208">
        <f>SUM(E162:E166)/5*100</f>
        <v>0</v>
      </c>
      <c r="F167" s="208">
        <f>SUM(F162:F166)/5*100</f>
        <v>0</v>
      </c>
    </row>
    <row r="168" spans="1:6" ht="18" customHeight="1" thickBot="1" x14ac:dyDescent="0.25">
      <c r="A168" s="206" t="s">
        <v>290</v>
      </c>
      <c r="B168" s="357" t="s">
        <v>1707</v>
      </c>
      <c r="C168" s="358"/>
      <c r="D168" s="358"/>
      <c r="E168" s="358"/>
      <c r="F168" s="358"/>
    </row>
    <row r="169" spans="1:6" ht="15.75" customHeight="1" thickBot="1" x14ac:dyDescent="0.25">
      <c r="A169" s="199" t="s">
        <v>291</v>
      </c>
      <c r="B169" s="199"/>
      <c r="C169" s="199"/>
      <c r="D169" s="199"/>
      <c r="E169" s="201"/>
      <c r="F169" s="201"/>
    </row>
    <row r="170" spans="1:6" ht="15" customHeight="1" thickBot="1" x14ac:dyDescent="0.25">
      <c r="A170" s="199" t="s">
        <v>292</v>
      </c>
      <c r="B170" s="199"/>
      <c r="C170" s="199"/>
      <c r="D170" s="199"/>
      <c r="E170" s="201"/>
      <c r="F170" s="201"/>
    </row>
    <row r="171" spans="1:6" ht="15.75" customHeight="1" thickBot="1" x14ac:dyDescent="0.25">
      <c r="A171" s="199" t="s">
        <v>293</v>
      </c>
      <c r="B171" s="199"/>
      <c r="C171" s="199"/>
      <c r="D171" s="199"/>
      <c r="E171" s="201"/>
      <c r="F171" s="201"/>
    </row>
    <row r="172" spans="1:6" ht="15.75" customHeight="1" thickBot="1" x14ac:dyDescent="0.25">
      <c r="A172" s="199" t="s">
        <v>294</v>
      </c>
      <c r="B172" s="199"/>
      <c r="C172" s="199"/>
      <c r="D172" s="199"/>
      <c r="E172" s="201"/>
      <c r="F172" s="201"/>
    </row>
    <row r="173" spans="1:6" ht="15.75" customHeight="1" thickBot="1" x14ac:dyDescent="0.25">
      <c r="A173" s="199" t="s">
        <v>295</v>
      </c>
      <c r="B173" s="199"/>
      <c r="C173" s="199"/>
      <c r="D173" s="199"/>
      <c r="E173" s="201"/>
      <c r="F173" s="201"/>
    </row>
    <row r="174" spans="1:6" ht="15.75" customHeight="1" thickBot="1" x14ac:dyDescent="0.25">
      <c r="A174" s="199" t="s">
        <v>296</v>
      </c>
      <c r="B174" s="199"/>
      <c r="C174" s="199"/>
      <c r="D174" s="199"/>
      <c r="E174" s="201"/>
      <c r="F174" s="201"/>
    </row>
    <row r="175" spans="1:6" ht="15.75" customHeight="1" thickBot="1" x14ac:dyDescent="0.25">
      <c r="A175" s="199" t="s">
        <v>297</v>
      </c>
      <c r="B175" s="199"/>
      <c r="C175" s="199"/>
      <c r="D175" s="199"/>
      <c r="E175" s="201"/>
      <c r="F175" s="201"/>
    </row>
    <row r="176" spans="1:6" ht="15.75" customHeight="1" thickBot="1" x14ac:dyDescent="0.25">
      <c r="A176" s="199" t="s">
        <v>298</v>
      </c>
      <c r="B176" s="199"/>
      <c r="C176" s="199"/>
      <c r="D176" s="199"/>
      <c r="E176" s="201"/>
      <c r="F176" s="201"/>
    </row>
    <row r="177" spans="1:6" ht="15.75" customHeight="1" thickBot="1" x14ac:dyDescent="0.25">
      <c r="A177" s="199" t="s">
        <v>299</v>
      </c>
      <c r="B177" s="199"/>
      <c r="C177" s="199"/>
      <c r="D177" s="199"/>
      <c r="E177" s="201"/>
      <c r="F177" s="201"/>
    </row>
    <row r="178" spans="1:6" ht="15.75" customHeight="1" thickBot="1" x14ac:dyDescent="0.25">
      <c r="A178" s="199" t="s">
        <v>300</v>
      </c>
      <c r="B178" s="199"/>
      <c r="C178" s="199"/>
      <c r="D178" s="199"/>
      <c r="E178" s="201"/>
      <c r="F178" s="201"/>
    </row>
    <row r="179" spans="1:6" ht="15.75" customHeight="1" thickBot="1" x14ac:dyDescent="0.25">
      <c r="A179" s="199" t="s">
        <v>301</v>
      </c>
      <c r="B179" s="199"/>
      <c r="C179" s="199"/>
      <c r="D179" s="199"/>
      <c r="E179" s="201"/>
      <c r="F179" s="201"/>
    </row>
    <row r="180" spans="1:6" ht="15.75" customHeight="1" thickBot="1" x14ac:dyDescent="0.25">
      <c r="A180" s="199" t="s">
        <v>302</v>
      </c>
      <c r="B180" s="199"/>
      <c r="C180" s="199"/>
      <c r="D180" s="199"/>
      <c r="E180" s="201"/>
      <c r="F180" s="201"/>
    </row>
    <row r="181" spans="1:6" ht="15" customHeight="1" thickBot="1" x14ac:dyDescent="0.25">
      <c r="A181" s="199" t="s">
        <v>303</v>
      </c>
      <c r="B181" s="199"/>
      <c r="C181" s="199"/>
      <c r="D181" s="199"/>
      <c r="E181" s="201"/>
      <c r="F181" s="201"/>
    </row>
    <row r="182" spans="1:6" ht="15.75" customHeight="1" thickBot="1" x14ac:dyDescent="0.25">
      <c r="A182" s="199" t="s">
        <v>304</v>
      </c>
      <c r="B182" s="199"/>
      <c r="C182" s="199"/>
      <c r="D182" s="199"/>
      <c r="E182" s="201"/>
      <c r="F182" s="201"/>
    </row>
    <row r="183" spans="1:6" ht="15.75" customHeight="1" thickBot="1" x14ac:dyDescent="0.25">
      <c r="A183" s="199" t="s">
        <v>305</v>
      </c>
      <c r="B183" s="199"/>
      <c r="C183" s="199"/>
      <c r="D183" s="199"/>
      <c r="E183" s="201"/>
      <c r="F183" s="201"/>
    </row>
    <row r="184" spans="1:6" ht="15.75" customHeight="1" thickBot="1" x14ac:dyDescent="0.25">
      <c r="A184" s="205" t="s">
        <v>306</v>
      </c>
      <c r="B184" s="208">
        <f>SUM(B169:B183)/15*100</f>
        <v>0</v>
      </c>
      <c r="C184" s="208">
        <f>SUM(C169:C183)/15*100</f>
        <v>0</v>
      </c>
      <c r="D184" s="208">
        <f>SUM(D169:D183)/15*100</f>
        <v>0</v>
      </c>
      <c r="E184" s="208">
        <f>SUM(E169:E183)/15*100</f>
        <v>0</v>
      </c>
      <c r="F184" s="208">
        <f>SUM(F169:F183)/15*100</f>
        <v>0</v>
      </c>
    </row>
    <row r="185" spans="1:6" ht="18" customHeight="1" thickBot="1" x14ac:dyDescent="0.25">
      <c r="A185" s="206" t="s">
        <v>307</v>
      </c>
      <c r="B185" s="357" t="s">
        <v>1707</v>
      </c>
      <c r="C185" s="358"/>
      <c r="D185" s="358"/>
      <c r="E185" s="358"/>
      <c r="F185" s="358"/>
    </row>
    <row r="186" spans="1:6" ht="15.75" customHeight="1" thickBot="1" x14ac:dyDescent="0.25">
      <c r="A186" s="199" t="s">
        <v>308</v>
      </c>
      <c r="B186" s="199"/>
      <c r="C186" s="199"/>
      <c r="D186" s="199"/>
      <c r="E186" s="201"/>
      <c r="F186" s="201"/>
    </row>
    <row r="187" spans="1:6" ht="15.75" customHeight="1" thickBot="1" x14ac:dyDescent="0.25">
      <c r="A187" s="199" t="s">
        <v>309</v>
      </c>
      <c r="B187" s="199"/>
      <c r="C187" s="199"/>
      <c r="D187" s="199"/>
      <c r="E187" s="201"/>
      <c r="F187" s="201"/>
    </row>
    <row r="188" spans="1:6" ht="15.75" customHeight="1" thickBot="1" x14ac:dyDescent="0.25">
      <c r="A188" s="199" t="s">
        <v>310</v>
      </c>
      <c r="B188" s="199"/>
      <c r="C188" s="199"/>
      <c r="D188" s="199"/>
      <c r="E188" s="201"/>
      <c r="F188" s="201"/>
    </row>
    <row r="189" spans="1:6" ht="15.75" customHeight="1" thickBot="1" x14ac:dyDescent="0.25">
      <c r="A189" s="199" t="s">
        <v>311</v>
      </c>
      <c r="B189" s="199"/>
      <c r="C189" s="199"/>
      <c r="D189" s="199"/>
      <c r="E189" s="201"/>
      <c r="F189" s="201"/>
    </row>
    <row r="190" spans="1:6" ht="15.75" customHeight="1" thickBot="1" x14ac:dyDescent="0.25">
      <c r="A190" s="199" t="s">
        <v>312</v>
      </c>
      <c r="B190" s="199"/>
      <c r="C190" s="199"/>
      <c r="D190" s="199"/>
      <c r="E190" s="201"/>
      <c r="F190" s="201"/>
    </row>
    <row r="191" spans="1:6" ht="15.75" customHeight="1" thickBot="1" x14ac:dyDescent="0.25">
      <c r="A191" s="205" t="s">
        <v>313</v>
      </c>
      <c r="B191" s="208">
        <f>SUM(B186:B190)/5*100</f>
        <v>0</v>
      </c>
      <c r="C191" s="208">
        <f>SUM(C186:C190)/5*100</f>
        <v>0</v>
      </c>
      <c r="D191" s="208">
        <f>SUM(D186:D190)/5*100</f>
        <v>0</v>
      </c>
      <c r="E191" s="208">
        <f>SUM(E186:E190)/5*100</f>
        <v>0</v>
      </c>
      <c r="F191" s="208">
        <f>SUM(F186:F190)/5*100</f>
        <v>0</v>
      </c>
    </row>
    <row r="192" spans="1:6" ht="17.100000000000001" customHeight="1" thickBot="1" x14ac:dyDescent="0.25">
      <c r="A192" s="206" t="s">
        <v>314</v>
      </c>
      <c r="B192" s="357" t="s">
        <v>1707</v>
      </c>
      <c r="C192" s="358"/>
      <c r="D192" s="358"/>
      <c r="E192" s="358"/>
      <c r="F192" s="358"/>
    </row>
    <row r="193" spans="1:6" ht="15.75" customHeight="1" thickBot="1" x14ac:dyDescent="0.25">
      <c r="A193" s="199" t="s">
        <v>315</v>
      </c>
      <c r="B193" s="199"/>
      <c r="C193" s="199"/>
      <c r="D193" s="199"/>
      <c r="E193" s="201"/>
      <c r="F193" s="201"/>
    </row>
    <row r="194" spans="1:6" ht="15.75" customHeight="1" thickBot="1" x14ac:dyDescent="0.25">
      <c r="A194" s="199" t="s">
        <v>316</v>
      </c>
      <c r="B194" s="199"/>
      <c r="C194" s="199"/>
      <c r="D194" s="199"/>
      <c r="E194" s="201"/>
      <c r="F194" s="201"/>
    </row>
    <row r="195" spans="1:6" ht="15.75" customHeight="1" thickBot="1" x14ac:dyDescent="0.25">
      <c r="A195" s="199" t="s">
        <v>317</v>
      </c>
      <c r="B195" s="199"/>
      <c r="C195" s="199"/>
      <c r="D195" s="199"/>
      <c r="E195" s="201"/>
      <c r="F195" s="201"/>
    </row>
    <row r="196" spans="1:6" ht="15.75" customHeight="1" thickBot="1" x14ac:dyDescent="0.25">
      <c r="A196" s="199" t="s">
        <v>318</v>
      </c>
      <c r="B196" s="199"/>
      <c r="C196" s="199"/>
      <c r="D196" s="199"/>
      <c r="E196" s="201"/>
      <c r="F196" s="201"/>
    </row>
    <row r="197" spans="1:6" ht="15" customHeight="1" thickBot="1" x14ac:dyDescent="0.25">
      <c r="A197" s="199" t="s">
        <v>319</v>
      </c>
      <c r="B197" s="199"/>
      <c r="C197" s="199"/>
      <c r="D197" s="199"/>
      <c r="E197" s="201"/>
      <c r="F197" s="201"/>
    </row>
    <row r="198" spans="1:6" ht="15.75" customHeight="1" thickBot="1" x14ac:dyDescent="0.25">
      <c r="A198" s="199" t="s">
        <v>320</v>
      </c>
      <c r="B198" s="199"/>
      <c r="C198" s="199"/>
      <c r="D198" s="199"/>
      <c r="E198" s="201"/>
      <c r="F198" s="201"/>
    </row>
    <row r="199" spans="1:6" ht="15.75" customHeight="1" thickBot="1" x14ac:dyDescent="0.25">
      <c r="A199" s="199" t="s">
        <v>321</v>
      </c>
      <c r="B199" s="199"/>
      <c r="C199" s="199"/>
      <c r="D199" s="199"/>
      <c r="E199" s="201"/>
      <c r="F199" s="201"/>
    </row>
    <row r="200" spans="1:6" ht="15.75" customHeight="1" thickBot="1" x14ac:dyDescent="0.25">
      <c r="A200" s="205" t="s">
        <v>322</v>
      </c>
      <c r="B200" s="208">
        <f>SUM(B193:B199)/7*100</f>
        <v>0</v>
      </c>
      <c r="C200" s="208">
        <f>SUM(C193:C199)/7*100</f>
        <v>0</v>
      </c>
      <c r="D200" s="208">
        <f>SUM(D193:D199)/7*100</f>
        <v>0</v>
      </c>
      <c r="E200" s="208">
        <f>SUM(E193:E199)/7*100</f>
        <v>0</v>
      </c>
      <c r="F200" s="208">
        <f>SUM(F193:F199)/7*100</f>
        <v>0</v>
      </c>
    </row>
    <row r="201" spans="1:6" ht="15" customHeight="1" thickBot="1" x14ac:dyDescent="0.25">
      <c r="A201" s="206" t="s">
        <v>323</v>
      </c>
      <c r="B201" s="357" t="s">
        <v>1707</v>
      </c>
      <c r="C201" s="358"/>
      <c r="D201" s="358"/>
      <c r="E201" s="358"/>
      <c r="F201" s="358"/>
    </row>
    <row r="202" spans="1:6" ht="15.75" customHeight="1" thickBot="1" x14ac:dyDescent="0.25">
      <c r="A202" s="199" t="s">
        <v>324</v>
      </c>
      <c r="B202" s="199"/>
      <c r="C202" s="199"/>
      <c r="D202" s="199"/>
      <c r="E202" s="201"/>
      <c r="F202" s="201"/>
    </row>
    <row r="203" spans="1:6" ht="15.75" customHeight="1" thickBot="1" x14ac:dyDescent="0.25">
      <c r="A203" s="199" t="s">
        <v>325</v>
      </c>
      <c r="B203" s="199"/>
      <c r="C203" s="199"/>
      <c r="D203" s="199"/>
      <c r="E203" s="201"/>
      <c r="F203" s="201"/>
    </row>
    <row r="204" spans="1:6" ht="15.75" customHeight="1" thickBot="1" x14ac:dyDescent="0.25">
      <c r="A204" s="199" t="s">
        <v>326</v>
      </c>
      <c r="B204" s="199"/>
      <c r="C204" s="199"/>
      <c r="D204" s="199"/>
      <c r="E204" s="201"/>
      <c r="F204" s="201"/>
    </row>
    <row r="205" spans="1:6" ht="15.75" customHeight="1" thickBot="1" x14ac:dyDescent="0.25">
      <c r="A205" s="199" t="s">
        <v>327</v>
      </c>
      <c r="B205" s="199"/>
      <c r="C205" s="199"/>
      <c r="D205" s="199"/>
      <c r="E205" s="201"/>
      <c r="F205" s="201"/>
    </row>
    <row r="206" spans="1:6" ht="15.75" customHeight="1" thickBot="1" x14ac:dyDescent="0.25">
      <c r="A206" s="199" t="s">
        <v>328</v>
      </c>
      <c r="B206" s="199"/>
      <c r="C206" s="199"/>
      <c r="D206" s="199"/>
      <c r="E206" s="201"/>
      <c r="F206" s="201"/>
    </row>
    <row r="207" spans="1:6" ht="15.75" customHeight="1" thickBot="1" x14ac:dyDescent="0.25">
      <c r="A207" s="199" t="s">
        <v>329</v>
      </c>
      <c r="B207" s="199"/>
      <c r="C207" s="199"/>
      <c r="D207" s="199"/>
      <c r="E207" s="201"/>
      <c r="F207" s="201"/>
    </row>
    <row r="208" spans="1:6" ht="15.75" customHeight="1" thickBot="1" x14ac:dyDescent="0.25">
      <c r="A208" s="199" t="s">
        <v>330</v>
      </c>
      <c r="B208" s="199"/>
      <c r="C208" s="199"/>
      <c r="D208" s="199"/>
      <c r="E208" s="201"/>
      <c r="F208" s="201"/>
    </row>
    <row r="209" spans="1:6" ht="15.75" customHeight="1" thickBot="1" x14ac:dyDescent="0.25">
      <c r="A209" s="199" t="s">
        <v>331</v>
      </c>
      <c r="B209" s="199"/>
      <c r="C209" s="199"/>
      <c r="D209" s="199"/>
      <c r="E209" s="201"/>
      <c r="F209" s="201"/>
    </row>
    <row r="210" spans="1:6" ht="15.75" customHeight="1" thickBot="1" x14ac:dyDescent="0.25">
      <c r="A210" s="199" t="s">
        <v>332</v>
      </c>
      <c r="B210" s="199"/>
      <c r="C210" s="199"/>
      <c r="D210" s="199"/>
      <c r="E210" s="201"/>
      <c r="F210" s="201"/>
    </row>
    <row r="211" spans="1:6" ht="15.75" customHeight="1" thickBot="1" x14ac:dyDescent="0.25">
      <c r="A211" s="199" t="s">
        <v>333</v>
      </c>
      <c r="B211" s="199"/>
      <c r="C211" s="199"/>
      <c r="D211" s="199"/>
      <c r="E211" s="201"/>
      <c r="F211" s="201"/>
    </row>
    <row r="212" spans="1:6" ht="15.75" customHeight="1" thickBot="1" x14ac:dyDescent="0.25">
      <c r="A212" s="205" t="s">
        <v>334</v>
      </c>
      <c r="B212" s="208">
        <f>SUM(B202:B211)/10*100</f>
        <v>0</v>
      </c>
      <c r="C212" s="208">
        <f>SUM(C202:C211)/10*100</f>
        <v>0</v>
      </c>
      <c r="D212" s="208">
        <f>SUM(D202:D211)/10*100</f>
        <v>0</v>
      </c>
      <c r="E212" s="208">
        <f>SUM(E202:E211)/10*100</f>
        <v>0</v>
      </c>
      <c r="F212" s="208">
        <f>SUM(F202:F211)/10*100</f>
        <v>0</v>
      </c>
    </row>
    <row r="213" spans="1:6" ht="17.100000000000001" customHeight="1" thickBot="1" x14ac:dyDescent="0.25">
      <c r="A213" s="206" t="s">
        <v>335</v>
      </c>
      <c r="B213" s="357" t="s">
        <v>1707</v>
      </c>
      <c r="C213" s="358"/>
      <c r="D213" s="358"/>
      <c r="E213" s="358"/>
      <c r="F213" s="358"/>
    </row>
    <row r="214" spans="1:6" ht="16.5" customHeight="1" thickBot="1" x14ac:dyDescent="0.25">
      <c r="A214" s="199" t="s">
        <v>336</v>
      </c>
      <c r="B214" s="199"/>
      <c r="C214" s="199"/>
      <c r="D214" s="199"/>
      <c r="E214" s="201"/>
      <c r="F214" s="201"/>
    </row>
    <row r="215" spans="1:6" ht="15.75" customHeight="1" thickBot="1" x14ac:dyDescent="0.25">
      <c r="A215" s="205" t="s">
        <v>337</v>
      </c>
      <c r="B215" s="208">
        <f>SUM(B214)/1*100</f>
        <v>0</v>
      </c>
      <c r="C215" s="208">
        <f>SUM(C214)/1*100</f>
        <v>0</v>
      </c>
      <c r="D215" s="208">
        <f>SUM(D214)/1*100</f>
        <v>0</v>
      </c>
      <c r="E215" s="208">
        <f>SUM(E214)/1*100</f>
        <v>0</v>
      </c>
      <c r="F215" s="208">
        <f>SUM(F214)/1*100</f>
        <v>0</v>
      </c>
    </row>
    <row r="216" spans="1:6" ht="18" customHeight="1" thickBot="1" x14ac:dyDescent="0.25">
      <c r="A216" s="206" t="s">
        <v>338</v>
      </c>
      <c r="B216" s="357" t="s">
        <v>1707</v>
      </c>
      <c r="C216" s="358"/>
      <c r="D216" s="358"/>
      <c r="E216" s="358"/>
      <c r="F216" s="358"/>
    </row>
    <row r="217" spans="1:6" ht="15.75" customHeight="1" thickBot="1" x14ac:dyDescent="0.25">
      <c r="A217" s="199" t="s">
        <v>339</v>
      </c>
      <c r="B217" s="199"/>
      <c r="C217" s="199"/>
      <c r="D217" s="199"/>
      <c r="E217" s="201"/>
      <c r="F217" s="201"/>
    </row>
    <row r="218" spans="1:6" ht="15.75" customHeight="1" thickBot="1" x14ac:dyDescent="0.25">
      <c r="A218" s="205" t="s">
        <v>340</v>
      </c>
      <c r="B218" s="208">
        <f>SUM(B217)/1*100</f>
        <v>0</v>
      </c>
      <c r="C218" s="208">
        <f>SUM(C217)/1*100</f>
        <v>0</v>
      </c>
      <c r="D218" s="208">
        <f>SUM(D217)/1*100</f>
        <v>0</v>
      </c>
      <c r="E218" s="208">
        <f>SUM(E217)/1*100</f>
        <v>0</v>
      </c>
      <c r="F218" s="208">
        <f>SUM(F217)/1*100</f>
        <v>0</v>
      </c>
    </row>
    <row r="219" spans="1:6" ht="20.100000000000001" customHeight="1" thickBot="1" x14ac:dyDescent="0.25">
      <c r="A219" s="206" t="s">
        <v>341</v>
      </c>
      <c r="B219" s="357" t="s">
        <v>1707</v>
      </c>
      <c r="C219" s="358"/>
      <c r="D219" s="358"/>
      <c r="E219" s="358"/>
      <c r="F219" s="358"/>
    </row>
    <row r="220" spans="1:6" ht="18" customHeight="1" thickBot="1" x14ac:dyDescent="0.25">
      <c r="A220" s="199" t="s">
        <v>342</v>
      </c>
      <c r="B220" s="199"/>
      <c r="C220" s="199"/>
      <c r="D220" s="199"/>
      <c r="E220" s="201"/>
      <c r="F220" s="201"/>
    </row>
    <row r="221" spans="1:6" ht="15.75" customHeight="1" thickBot="1" x14ac:dyDescent="0.25">
      <c r="A221" s="199" t="s">
        <v>343</v>
      </c>
      <c r="B221" s="199"/>
      <c r="C221" s="199"/>
      <c r="D221" s="199"/>
      <c r="E221" s="201"/>
      <c r="F221" s="201"/>
    </row>
    <row r="222" spans="1:6" ht="15.75" customHeight="1" thickBot="1" x14ac:dyDescent="0.25">
      <c r="A222" s="199" t="s">
        <v>344</v>
      </c>
      <c r="B222" s="199"/>
      <c r="C222" s="199"/>
      <c r="D222" s="199"/>
      <c r="E222" s="201"/>
      <c r="F222" s="201"/>
    </row>
    <row r="223" spans="1:6" ht="15.75" customHeight="1" thickBot="1" x14ac:dyDescent="0.25">
      <c r="A223" s="199" t="s">
        <v>345</v>
      </c>
      <c r="B223" s="199"/>
      <c r="C223" s="199"/>
      <c r="D223" s="199"/>
      <c r="E223" s="201"/>
      <c r="F223" s="201"/>
    </row>
    <row r="224" spans="1:6" ht="15.75" customHeight="1" thickBot="1" x14ac:dyDescent="0.25">
      <c r="A224" s="205" t="s">
        <v>346</v>
      </c>
      <c r="B224" s="208">
        <f>SUM(B220:B223)/4*100</f>
        <v>0</v>
      </c>
      <c r="C224" s="208">
        <f>SUM(C220:C223)/4*100</f>
        <v>0</v>
      </c>
      <c r="D224" s="208">
        <f>SUM(D220:D223)/4*100</f>
        <v>0</v>
      </c>
      <c r="E224" s="208">
        <f>SUM(E220:E223)/4*100</f>
        <v>0</v>
      </c>
      <c r="F224" s="208">
        <f>SUM(F220:F223)/4*100</f>
        <v>0</v>
      </c>
    </row>
    <row r="225" spans="1:6" ht="18" customHeight="1" thickBot="1" x14ac:dyDescent="0.25">
      <c r="A225" s="206" t="s">
        <v>347</v>
      </c>
      <c r="B225" s="357" t="s">
        <v>1707</v>
      </c>
      <c r="C225" s="358"/>
      <c r="D225" s="358"/>
      <c r="E225" s="358"/>
      <c r="F225" s="358"/>
    </row>
    <row r="226" spans="1:6" ht="18" customHeight="1" thickBot="1" x14ac:dyDescent="0.25">
      <c r="A226" s="199" t="s">
        <v>348</v>
      </c>
      <c r="B226" s="199"/>
      <c r="C226" s="199"/>
      <c r="D226" s="199"/>
      <c r="E226" s="201"/>
      <c r="F226" s="201"/>
    </row>
    <row r="227" spans="1:6" ht="15.75" customHeight="1" thickBot="1" x14ac:dyDescent="0.25">
      <c r="A227" s="199" t="s">
        <v>349</v>
      </c>
      <c r="B227" s="199"/>
      <c r="C227" s="199"/>
      <c r="D227" s="199"/>
      <c r="E227" s="201"/>
      <c r="F227" s="201"/>
    </row>
    <row r="228" spans="1:6" ht="15.75" customHeight="1" thickBot="1" x14ac:dyDescent="0.25">
      <c r="A228" s="199" t="s">
        <v>350</v>
      </c>
      <c r="B228" s="199"/>
      <c r="C228" s="199"/>
      <c r="D228" s="199"/>
      <c r="E228" s="201"/>
      <c r="F228" s="201"/>
    </row>
    <row r="229" spans="1:6" ht="15.75" customHeight="1" thickBot="1" x14ac:dyDescent="0.25">
      <c r="A229" s="199" t="s">
        <v>351</v>
      </c>
      <c r="B229" s="199"/>
      <c r="C229" s="199"/>
      <c r="D229" s="199"/>
      <c r="E229" s="201"/>
      <c r="F229" s="201"/>
    </row>
    <row r="230" spans="1:6" ht="15.75" customHeight="1" thickBot="1" x14ac:dyDescent="0.25">
      <c r="A230" s="199" t="s">
        <v>352</v>
      </c>
      <c r="B230" s="199"/>
      <c r="C230" s="199"/>
      <c r="D230" s="199"/>
      <c r="E230" s="201"/>
      <c r="F230" s="201"/>
    </row>
    <row r="231" spans="1:6" ht="15.75" customHeight="1" thickBot="1" x14ac:dyDescent="0.25">
      <c r="A231" s="205" t="s">
        <v>353</v>
      </c>
      <c r="B231" s="208">
        <f>SUM(B226:B230)/5*100</f>
        <v>0</v>
      </c>
      <c r="C231" s="208">
        <f>SUM(C226:C230)/5*100</f>
        <v>0</v>
      </c>
      <c r="D231" s="208">
        <f>SUM(D226:D230)/5*100</f>
        <v>0</v>
      </c>
      <c r="E231" s="208">
        <f>SUM(E226:E230)/5*100</f>
        <v>0</v>
      </c>
      <c r="F231" s="208">
        <f>SUM(F226:F230)/5*100</f>
        <v>0</v>
      </c>
    </row>
    <row r="232" spans="1:6" ht="18" customHeight="1" thickBot="1" x14ac:dyDescent="0.25">
      <c r="A232" s="206" t="s">
        <v>354</v>
      </c>
      <c r="B232" s="357" t="s">
        <v>1707</v>
      </c>
      <c r="C232" s="358"/>
      <c r="D232" s="358"/>
      <c r="E232" s="358"/>
      <c r="F232" s="358"/>
    </row>
    <row r="233" spans="1:6" ht="15.75" customHeight="1" thickBot="1" x14ac:dyDescent="0.25">
      <c r="A233" s="199" t="s">
        <v>355</v>
      </c>
      <c r="B233" s="199"/>
      <c r="C233" s="199"/>
      <c r="D233" s="199"/>
      <c r="E233" s="201"/>
      <c r="F233" s="201"/>
    </row>
    <row r="234" spans="1:6" ht="15.75" customHeight="1" thickBot="1" x14ac:dyDescent="0.25">
      <c r="A234" s="199" t="s">
        <v>356</v>
      </c>
      <c r="B234" s="199"/>
      <c r="C234" s="199"/>
      <c r="D234" s="199"/>
      <c r="E234" s="201"/>
      <c r="F234" s="201"/>
    </row>
    <row r="235" spans="1:6" ht="15.75" customHeight="1" thickBot="1" x14ac:dyDescent="0.25">
      <c r="A235" s="205" t="s">
        <v>357</v>
      </c>
      <c r="B235" s="208">
        <f>SUM(B233:B234)/5*100</f>
        <v>0</v>
      </c>
      <c r="C235" s="208">
        <f>SUM(C230:C234)/5*100</f>
        <v>0</v>
      </c>
      <c r="D235" s="208">
        <f>SUM(D230:D234)/5*100</f>
        <v>0</v>
      </c>
      <c r="E235" s="208">
        <f>SUM(E230:E234)/5*100</f>
        <v>0</v>
      </c>
      <c r="F235" s="208">
        <f>SUM(F230:F234)/5*100</f>
        <v>0</v>
      </c>
    </row>
    <row r="236" spans="1:6" ht="18" customHeight="1" thickBot="1" x14ac:dyDescent="0.25">
      <c r="A236" s="206" t="s">
        <v>358</v>
      </c>
      <c r="B236" s="357" t="s">
        <v>1707</v>
      </c>
      <c r="C236" s="358"/>
      <c r="D236" s="358"/>
      <c r="E236" s="358"/>
      <c r="F236" s="358"/>
    </row>
    <row r="237" spans="1:6" ht="15.75" customHeight="1" thickBot="1" x14ac:dyDescent="0.25">
      <c r="A237" s="199" t="s">
        <v>359</v>
      </c>
      <c r="B237" s="199"/>
      <c r="C237" s="199"/>
      <c r="D237" s="199"/>
      <c r="E237" s="201"/>
      <c r="F237" s="201"/>
    </row>
    <row r="238" spans="1:6" ht="15.75" customHeight="1" thickBot="1" x14ac:dyDescent="0.25">
      <c r="A238" s="199" t="s">
        <v>360</v>
      </c>
      <c r="B238" s="199"/>
      <c r="C238" s="199"/>
      <c r="D238" s="199"/>
      <c r="E238" s="201"/>
      <c r="F238" s="201"/>
    </row>
    <row r="239" spans="1:6" ht="15" customHeight="1" thickBot="1" x14ac:dyDescent="0.25">
      <c r="A239" s="199" t="s">
        <v>361</v>
      </c>
      <c r="B239" s="199"/>
      <c r="C239" s="199"/>
      <c r="D239" s="199"/>
      <c r="E239" s="201"/>
      <c r="F239" s="201"/>
    </row>
    <row r="240" spans="1:6" ht="15.75" customHeight="1" thickBot="1" x14ac:dyDescent="0.25">
      <c r="A240" s="199" t="s">
        <v>362</v>
      </c>
      <c r="B240" s="199"/>
      <c r="C240" s="199"/>
      <c r="D240" s="199"/>
      <c r="E240" s="201"/>
      <c r="F240" s="201"/>
    </row>
    <row r="241" spans="1:6" ht="15.75" customHeight="1" thickBot="1" x14ac:dyDescent="0.25">
      <c r="A241" s="199" t="s">
        <v>363</v>
      </c>
      <c r="B241" s="199"/>
      <c r="C241" s="199"/>
      <c r="D241" s="199"/>
      <c r="E241" s="201"/>
      <c r="F241" s="201"/>
    </row>
    <row r="242" spans="1:6" ht="15.75" customHeight="1" thickBot="1" x14ac:dyDescent="0.25">
      <c r="A242" s="199" t="s">
        <v>364</v>
      </c>
      <c r="B242" s="199"/>
      <c r="C242" s="199"/>
      <c r="D242" s="199"/>
      <c r="E242" s="201"/>
      <c r="F242" s="201"/>
    </row>
    <row r="243" spans="1:6" ht="15.75" customHeight="1" thickBot="1" x14ac:dyDescent="0.25">
      <c r="A243" s="199" t="s">
        <v>365</v>
      </c>
      <c r="B243" s="199"/>
      <c r="C243" s="199"/>
      <c r="D243" s="199"/>
      <c r="E243" s="201"/>
      <c r="F243" s="201"/>
    </row>
    <row r="244" spans="1:6" ht="15.75" customHeight="1" thickBot="1" x14ac:dyDescent="0.25">
      <c r="A244" s="205" t="s">
        <v>366</v>
      </c>
      <c r="B244" s="208">
        <f>SUM(B237:B243)/7*100</f>
        <v>0</v>
      </c>
      <c r="C244" s="208">
        <f>SUM(C237:C243)/7*100</f>
        <v>0</v>
      </c>
      <c r="D244" s="208">
        <f>SUM(D237:D243)/7*100</f>
        <v>0</v>
      </c>
      <c r="E244" s="208">
        <f>SUM(E237:E243)/7*100</f>
        <v>0</v>
      </c>
      <c r="F244" s="208">
        <f>SUM(F237:F243)/7*100</f>
        <v>0</v>
      </c>
    </row>
    <row r="245" spans="1:6" ht="18" customHeight="1" thickBot="1" x14ac:dyDescent="0.25">
      <c r="A245" s="206" t="s">
        <v>367</v>
      </c>
      <c r="B245" s="357" t="s">
        <v>1707</v>
      </c>
      <c r="C245" s="358"/>
      <c r="D245" s="358"/>
      <c r="E245" s="358"/>
      <c r="F245" s="358"/>
    </row>
    <row r="246" spans="1:6" ht="15.75" customHeight="1" thickBot="1" x14ac:dyDescent="0.25">
      <c r="A246" s="199" t="s">
        <v>368</v>
      </c>
      <c r="B246" s="199"/>
      <c r="C246" s="199"/>
      <c r="D246" s="199"/>
      <c r="E246" s="201"/>
      <c r="F246" s="201"/>
    </row>
    <row r="247" spans="1:6" ht="15.75" customHeight="1" thickBot="1" x14ac:dyDescent="0.25">
      <c r="A247" s="199" t="s">
        <v>369</v>
      </c>
      <c r="B247" s="199"/>
      <c r="C247" s="199"/>
      <c r="D247" s="199"/>
      <c r="E247" s="201"/>
      <c r="F247" s="201"/>
    </row>
    <row r="248" spans="1:6" ht="15.75" customHeight="1" thickBot="1" x14ac:dyDescent="0.25">
      <c r="A248" s="199" t="s">
        <v>370</v>
      </c>
      <c r="B248" s="199"/>
      <c r="C248" s="199"/>
      <c r="D248" s="199"/>
      <c r="E248" s="201"/>
      <c r="F248" s="201"/>
    </row>
    <row r="249" spans="1:6" ht="15.75" customHeight="1" thickBot="1" x14ac:dyDescent="0.25">
      <c r="A249" s="199" t="s">
        <v>371</v>
      </c>
      <c r="B249" s="199"/>
      <c r="C249" s="199"/>
      <c r="D249" s="199"/>
      <c r="E249" s="201"/>
      <c r="F249" s="201"/>
    </row>
    <row r="250" spans="1:6" ht="15.75" customHeight="1" thickBot="1" x14ac:dyDescent="0.25">
      <c r="A250" s="205" t="s">
        <v>372</v>
      </c>
      <c r="B250" s="208">
        <f>SUM(B246:B249)/4*100</f>
        <v>0</v>
      </c>
      <c r="C250" s="208">
        <f>SUM(C246:C249)/4*100</f>
        <v>0</v>
      </c>
      <c r="D250" s="208">
        <f>SUM(D246:D249)/4*100</f>
        <v>0</v>
      </c>
      <c r="E250" s="208">
        <f>SUM(E246:E249)/4*100</f>
        <v>0</v>
      </c>
      <c r="F250" s="208">
        <f>SUM(F246:F249)/4*100</f>
        <v>0</v>
      </c>
    </row>
    <row r="251" spans="1:6" ht="18" customHeight="1" thickBot="1" x14ac:dyDescent="0.25">
      <c r="A251" s="206" t="s">
        <v>373</v>
      </c>
      <c r="B251" s="357" t="s">
        <v>1707</v>
      </c>
      <c r="C251" s="358"/>
      <c r="D251" s="358"/>
      <c r="E251" s="358"/>
      <c r="F251" s="358"/>
    </row>
    <row r="252" spans="1:6" ht="15.75" customHeight="1" thickBot="1" x14ac:dyDescent="0.25">
      <c r="A252" s="199" t="s">
        <v>374</v>
      </c>
      <c r="B252" s="199"/>
      <c r="C252" s="199"/>
      <c r="D252" s="199"/>
      <c r="E252" s="201"/>
      <c r="F252" s="201"/>
    </row>
    <row r="253" spans="1:6" ht="15.75" customHeight="1" thickBot="1" x14ac:dyDescent="0.25">
      <c r="A253" s="199" t="s">
        <v>375</v>
      </c>
      <c r="B253" s="199"/>
      <c r="C253" s="199"/>
      <c r="D253" s="199"/>
      <c r="E253" s="201"/>
      <c r="F253" s="201"/>
    </row>
    <row r="254" spans="1:6" ht="15.75" customHeight="1" thickBot="1" x14ac:dyDescent="0.25">
      <c r="A254" s="199" t="s">
        <v>376</v>
      </c>
      <c r="B254" s="199"/>
      <c r="C254" s="199"/>
      <c r="D254" s="199"/>
      <c r="E254" s="201"/>
      <c r="F254" s="201"/>
    </row>
    <row r="255" spans="1:6" ht="15.75" customHeight="1" thickBot="1" x14ac:dyDescent="0.25">
      <c r="A255" s="199" t="s">
        <v>377</v>
      </c>
      <c r="B255" s="199"/>
      <c r="C255" s="199"/>
      <c r="D255" s="199"/>
      <c r="E255" s="201"/>
      <c r="F255" s="201"/>
    </row>
    <row r="256" spans="1:6" ht="15.75" customHeight="1" thickBot="1" x14ac:dyDescent="0.25">
      <c r="A256" s="205" t="s">
        <v>378</v>
      </c>
      <c r="B256" s="208">
        <f>SUM(B252:B255)/4*100</f>
        <v>0</v>
      </c>
      <c r="C256" s="208">
        <f>SUM(C252:C255)/4*100</f>
        <v>0</v>
      </c>
      <c r="D256" s="208">
        <f>SUM(D252:D255)/4*100</f>
        <v>0</v>
      </c>
      <c r="E256" s="208">
        <f>SUM(E252:E255)/4*100</f>
        <v>0</v>
      </c>
      <c r="F256" s="208">
        <f>SUM(F252:F255)/4*100</f>
        <v>0</v>
      </c>
    </row>
    <row r="257" spans="1:6" ht="18" customHeight="1" thickBot="1" x14ac:dyDescent="0.25">
      <c r="A257" s="206" t="s">
        <v>379</v>
      </c>
      <c r="B257" s="357" t="s">
        <v>1707</v>
      </c>
      <c r="C257" s="358"/>
      <c r="D257" s="358"/>
      <c r="E257" s="358"/>
      <c r="F257" s="358"/>
    </row>
    <row r="258" spans="1:6" ht="15.75" customHeight="1" thickBot="1" x14ac:dyDescent="0.25">
      <c r="A258" s="199" t="s">
        <v>380</v>
      </c>
      <c r="B258" s="199"/>
      <c r="C258" s="199"/>
      <c r="D258" s="199"/>
      <c r="E258" s="201"/>
      <c r="F258" s="201"/>
    </row>
    <row r="259" spans="1:6" ht="15.75" customHeight="1" thickBot="1" x14ac:dyDescent="0.25">
      <c r="A259" s="199" t="s">
        <v>381</v>
      </c>
      <c r="B259" s="199"/>
      <c r="C259" s="199"/>
      <c r="D259" s="199"/>
      <c r="E259" s="201"/>
      <c r="F259" s="201"/>
    </row>
    <row r="260" spans="1:6" ht="15.75" customHeight="1" thickBot="1" x14ac:dyDescent="0.25">
      <c r="A260" s="199" t="s">
        <v>382</v>
      </c>
      <c r="B260" s="199"/>
      <c r="C260" s="199"/>
      <c r="D260" s="199"/>
      <c r="E260" s="201"/>
      <c r="F260" s="201"/>
    </row>
    <row r="261" spans="1:6" ht="15.75" customHeight="1" thickBot="1" x14ac:dyDescent="0.25">
      <c r="A261" s="199" t="s">
        <v>383</v>
      </c>
      <c r="B261" s="199"/>
      <c r="C261" s="199"/>
      <c r="D261" s="199"/>
      <c r="E261" s="201"/>
      <c r="F261" s="201"/>
    </row>
    <row r="262" spans="1:6" ht="15.75" customHeight="1" thickBot="1" x14ac:dyDescent="0.25">
      <c r="A262" s="205" t="s">
        <v>384</v>
      </c>
      <c r="B262" s="208">
        <f>SUM(B258:B261)/4*100</f>
        <v>0</v>
      </c>
      <c r="C262" s="208">
        <f>SUM(C258:C261)/4*100</f>
        <v>0</v>
      </c>
      <c r="D262" s="208">
        <f>SUM(D258:D261)/4*100</f>
        <v>0</v>
      </c>
      <c r="E262" s="208">
        <f>SUM(E258:E261)/4*100</f>
        <v>0</v>
      </c>
      <c r="F262" s="208">
        <f>SUM(F258:F261)/4*100</f>
        <v>0</v>
      </c>
    </row>
    <row r="263" spans="1:6" ht="18" customHeight="1" thickBot="1" x14ac:dyDescent="0.25">
      <c r="A263" s="206" t="s">
        <v>385</v>
      </c>
      <c r="B263" s="357" t="s">
        <v>1707</v>
      </c>
      <c r="C263" s="358"/>
      <c r="D263" s="358"/>
      <c r="E263" s="358"/>
      <c r="F263" s="358"/>
    </row>
    <row r="264" spans="1:6" ht="15.75" customHeight="1" thickBot="1" x14ac:dyDescent="0.25">
      <c r="A264" s="199" t="s">
        <v>386</v>
      </c>
      <c r="B264" s="199"/>
      <c r="C264" s="199"/>
      <c r="D264" s="199"/>
      <c r="E264" s="201"/>
      <c r="F264" s="201"/>
    </row>
    <row r="265" spans="1:6" ht="15.75" customHeight="1" thickBot="1" x14ac:dyDescent="0.25">
      <c r="A265" s="205" t="s">
        <v>387</v>
      </c>
      <c r="B265" s="208">
        <f>SUM(A264)/1*100</f>
        <v>0</v>
      </c>
      <c r="C265" s="208">
        <f>SUM(B264)/1*100</f>
        <v>0</v>
      </c>
      <c r="D265" s="208">
        <f>SUM(C264)/1*100</f>
        <v>0</v>
      </c>
      <c r="E265" s="208">
        <f>SUM(D264)/1*100</f>
        <v>0</v>
      </c>
      <c r="F265" s="208">
        <f>SUM(E264)/1*100</f>
        <v>0</v>
      </c>
    </row>
    <row r="266" spans="1:6" ht="18" customHeight="1" thickBot="1" x14ac:dyDescent="0.25">
      <c r="A266" s="212" t="s">
        <v>388</v>
      </c>
      <c r="B266" s="357" t="s">
        <v>1707</v>
      </c>
      <c r="C266" s="358"/>
      <c r="D266" s="358"/>
      <c r="E266" s="358"/>
      <c r="F266" s="358"/>
    </row>
    <row r="267" spans="1:6" ht="15.75" customHeight="1" thickBot="1" x14ac:dyDescent="0.25">
      <c r="A267" s="199" t="s">
        <v>389</v>
      </c>
      <c r="B267" s="199"/>
      <c r="C267" s="199"/>
      <c r="D267" s="199"/>
      <c r="E267" s="201"/>
      <c r="F267" s="201"/>
    </row>
    <row r="268" spans="1:6" ht="15.75" customHeight="1" thickBot="1" x14ac:dyDescent="0.25">
      <c r="A268" s="199" t="s">
        <v>390</v>
      </c>
      <c r="B268" s="199"/>
      <c r="C268" s="199"/>
      <c r="D268" s="199"/>
      <c r="E268" s="201"/>
      <c r="F268" s="201"/>
    </row>
    <row r="269" spans="1:6" ht="13.5" customHeight="1" thickBot="1" x14ac:dyDescent="0.25">
      <c r="A269" s="199" t="s">
        <v>391</v>
      </c>
      <c r="B269" s="199"/>
      <c r="C269" s="199"/>
      <c r="D269" s="199"/>
      <c r="E269" s="201"/>
      <c r="F269" s="201"/>
    </row>
    <row r="270" spans="1:6" ht="15.75" customHeight="1" thickBot="1" x14ac:dyDescent="0.25">
      <c r="A270" s="199" t="s">
        <v>392</v>
      </c>
      <c r="B270" s="199"/>
      <c r="C270" s="199"/>
      <c r="D270" s="199"/>
      <c r="E270" s="201"/>
      <c r="F270" s="201"/>
    </row>
    <row r="271" spans="1:6" ht="15.75" customHeight="1" thickBot="1" x14ac:dyDescent="0.25">
      <c r="A271" s="199" t="s">
        <v>393</v>
      </c>
      <c r="B271" s="199"/>
      <c r="C271" s="199"/>
      <c r="D271" s="199"/>
      <c r="E271" s="201"/>
      <c r="F271" s="201"/>
    </row>
    <row r="272" spans="1:6" ht="15.75" customHeight="1" thickBot="1" x14ac:dyDescent="0.25">
      <c r="A272" s="205" t="s">
        <v>394</v>
      </c>
      <c r="B272" s="208">
        <f>SUM(B267:B271)/5*100</f>
        <v>0</v>
      </c>
      <c r="C272" s="208">
        <f>SUM(C267:C271)/5*100</f>
        <v>0</v>
      </c>
      <c r="D272" s="208">
        <f>SUM(D267:D271)/5*100</f>
        <v>0</v>
      </c>
      <c r="E272" s="208">
        <f>SUM(E267:E271)/5*100</f>
        <v>0</v>
      </c>
      <c r="F272" s="208">
        <f>SUM(F267:F271)/5*100</f>
        <v>0</v>
      </c>
    </row>
    <row r="273" spans="1:6" ht="18" customHeight="1" thickBot="1" x14ac:dyDescent="0.25">
      <c r="A273" s="206" t="s">
        <v>395</v>
      </c>
      <c r="B273" s="357" t="s">
        <v>1707</v>
      </c>
      <c r="C273" s="358"/>
      <c r="D273" s="358"/>
      <c r="E273" s="358"/>
      <c r="F273" s="358"/>
    </row>
    <row r="274" spans="1:6" ht="15.75" customHeight="1" thickBot="1" x14ac:dyDescent="0.25">
      <c r="A274" s="199" t="s">
        <v>396</v>
      </c>
      <c r="B274" s="199"/>
      <c r="C274" s="199"/>
      <c r="D274" s="199"/>
      <c r="E274" s="201"/>
      <c r="F274" s="201"/>
    </row>
    <row r="275" spans="1:6" ht="15.75" customHeight="1" thickBot="1" x14ac:dyDescent="0.25">
      <c r="A275" s="205" t="s">
        <v>397</v>
      </c>
      <c r="B275" s="208">
        <f>SUM(B274)/1*100</f>
        <v>0</v>
      </c>
      <c r="C275" s="208">
        <f>SUM(C274)/1*100</f>
        <v>0</v>
      </c>
      <c r="D275" s="208">
        <f>SUM(D274)/1*100</f>
        <v>0</v>
      </c>
      <c r="E275" s="208">
        <f>SUM(E274)/1*100</f>
        <v>0</v>
      </c>
      <c r="F275" s="208">
        <f>SUM(F274)/1*100</f>
        <v>0</v>
      </c>
    </row>
    <row r="276" spans="1:6" ht="18" customHeight="1" thickBot="1" x14ac:dyDescent="0.25">
      <c r="A276" s="206" t="s">
        <v>398</v>
      </c>
      <c r="B276" s="357" t="s">
        <v>1707</v>
      </c>
      <c r="C276" s="358"/>
      <c r="D276" s="358"/>
      <c r="E276" s="358"/>
      <c r="F276" s="358"/>
    </row>
    <row r="277" spans="1:6" ht="15.75" customHeight="1" thickBot="1" x14ac:dyDescent="0.25">
      <c r="A277" s="199" t="s">
        <v>399</v>
      </c>
      <c r="B277" s="199"/>
      <c r="C277" s="199"/>
      <c r="D277" s="199"/>
      <c r="E277" s="201"/>
      <c r="F277" s="201"/>
    </row>
    <row r="278" spans="1:6" ht="15.75" customHeight="1" thickBot="1" x14ac:dyDescent="0.25">
      <c r="A278" s="205" t="s">
        <v>400</v>
      </c>
      <c r="B278" s="208">
        <f>SUM(B277)/1*100</f>
        <v>0</v>
      </c>
      <c r="C278" s="208">
        <f>SUM(C277)/1*100</f>
        <v>0</v>
      </c>
      <c r="D278" s="208">
        <f>SUM(D277)/1*100</f>
        <v>0</v>
      </c>
      <c r="E278" s="208">
        <f>SUM(E277)/1*100</f>
        <v>0</v>
      </c>
      <c r="F278" s="208">
        <f>SUM(F277)/1*100</f>
        <v>0</v>
      </c>
    </row>
    <row r="279" spans="1:6" ht="18" customHeight="1" thickBot="1" x14ac:dyDescent="0.25">
      <c r="A279" s="206" t="s">
        <v>401</v>
      </c>
      <c r="B279" s="357" t="s">
        <v>1707</v>
      </c>
      <c r="C279" s="358"/>
      <c r="D279" s="358"/>
      <c r="E279" s="358"/>
      <c r="F279" s="358"/>
    </row>
    <row r="280" spans="1:6" ht="15.75" customHeight="1" thickBot="1" x14ac:dyDescent="0.25">
      <c r="A280" s="199" t="s">
        <v>402</v>
      </c>
      <c r="B280" s="199"/>
      <c r="C280" s="199"/>
      <c r="D280" s="199"/>
      <c r="E280" s="201"/>
      <c r="F280" s="201"/>
    </row>
    <row r="281" spans="1:6" ht="15.75" customHeight="1" thickBot="1" x14ac:dyDescent="0.25">
      <c r="A281" s="199" t="s">
        <v>403</v>
      </c>
      <c r="B281" s="199"/>
      <c r="C281" s="199"/>
      <c r="D281" s="199"/>
      <c r="E281" s="201"/>
      <c r="F281" s="201"/>
    </row>
    <row r="282" spans="1:6" ht="15.75" customHeight="1" thickBot="1" x14ac:dyDescent="0.25">
      <c r="A282" s="205" t="s">
        <v>404</v>
      </c>
      <c r="B282" s="208">
        <f>SUM(B280:B281)/1*100</f>
        <v>0</v>
      </c>
      <c r="C282" s="208">
        <f>SUM(C280:C281)/1*100</f>
        <v>0</v>
      </c>
      <c r="D282" s="208">
        <f>SUM(D280:D281)/1*100</f>
        <v>0</v>
      </c>
      <c r="E282" s="208">
        <f>SUM(E280:E281)/1*100</f>
        <v>0</v>
      </c>
      <c r="F282" s="208">
        <f>SUM(F280:F281)/1*100</f>
        <v>0</v>
      </c>
    </row>
    <row r="283" spans="1:6" ht="18" customHeight="1" thickBot="1" x14ac:dyDescent="0.25">
      <c r="A283" s="206" t="s">
        <v>405</v>
      </c>
      <c r="B283" s="357" t="s">
        <v>1707</v>
      </c>
      <c r="C283" s="358"/>
      <c r="D283" s="358"/>
      <c r="E283" s="358"/>
      <c r="F283" s="358"/>
    </row>
    <row r="284" spans="1:6" ht="15.75" customHeight="1" thickBot="1" x14ac:dyDescent="0.25">
      <c r="A284" s="199" t="s">
        <v>406</v>
      </c>
      <c r="B284" s="199"/>
      <c r="C284" s="199"/>
      <c r="D284" s="199"/>
      <c r="E284" s="201"/>
      <c r="F284" s="201"/>
    </row>
    <row r="285" spans="1:6" ht="15.75" customHeight="1" thickBot="1" x14ac:dyDescent="0.25">
      <c r="A285" s="205" t="s">
        <v>407</v>
      </c>
      <c r="B285" s="208">
        <f>SUM(B284)/1*100</f>
        <v>0</v>
      </c>
      <c r="C285" s="208">
        <f>SUM(C284)/1*100</f>
        <v>0</v>
      </c>
      <c r="D285" s="208">
        <f>SUM(D284)/1*100</f>
        <v>0</v>
      </c>
      <c r="E285" s="208">
        <f>SUM(E284)/1*100</f>
        <v>0</v>
      </c>
      <c r="F285" s="208">
        <f>SUM(F284)/1*100</f>
        <v>0</v>
      </c>
    </row>
    <row r="286" spans="1:6" ht="18" customHeight="1" thickBot="1" x14ac:dyDescent="0.25">
      <c r="A286" s="206" t="s">
        <v>408</v>
      </c>
      <c r="B286" s="357" t="s">
        <v>1707</v>
      </c>
      <c r="C286" s="358"/>
      <c r="D286" s="358"/>
      <c r="E286" s="358"/>
      <c r="F286" s="358"/>
    </row>
    <row r="287" spans="1:6" ht="15.75" customHeight="1" thickBot="1" x14ac:dyDescent="0.25">
      <c r="A287" s="199" t="s">
        <v>409</v>
      </c>
      <c r="B287" s="199"/>
      <c r="C287" s="199"/>
      <c r="D287" s="199"/>
      <c r="E287" s="201"/>
      <c r="F287" s="201"/>
    </row>
    <row r="288" spans="1:6" ht="15.75" customHeight="1" thickBot="1" x14ac:dyDescent="0.25">
      <c r="A288" s="205" t="s">
        <v>410</v>
      </c>
      <c r="B288" s="208">
        <f>SUM(B287)/1*100</f>
        <v>0</v>
      </c>
      <c r="C288" s="208">
        <f>SUM(C287)/1*100</f>
        <v>0</v>
      </c>
      <c r="D288" s="208">
        <f>SUM(D287)/1*100</f>
        <v>0</v>
      </c>
      <c r="E288" s="208">
        <f>SUM(E287)/1*100</f>
        <v>0</v>
      </c>
      <c r="F288" s="208">
        <f>SUM(F287)/1*100</f>
        <v>0</v>
      </c>
    </row>
    <row r="289" spans="1:6" ht="18" customHeight="1" thickBot="1" x14ac:dyDescent="0.25">
      <c r="A289" s="206" t="s">
        <v>411</v>
      </c>
      <c r="B289" s="357" t="s">
        <v>1707</v>
      </c>
      <c r="C289" s="358"/>
      <c r="D289" s="358"/>
      <c r="E289" s="358"/>
      <c r="F289" s="358"/>
    </row>
    <row r="290" spans="1:6" ht="15.75" customHeight="1" thickBot="1" x14ac:dyDescent="0.25">
      <c r="A290" s="199" t="s">
        <v>412</v>
      </c>
      <c r="B290" s="199"/>
      <c r="C290" s="199"/>
      <c r="D290" s="199"/>
      <c r="E290" s="201"/>
      <c r="F290" s="201"/>
    </row>
    <row r="291" spans="1:6" ht="15.75" customHeight="1" thickBot="1" x14ac:dyDescent="0.25">
      <c r="A291" s="199" t="s">
        <v>413</v>
      </c>
      <c r="B291" s="199"/>
      <c r="C291" s="199"/>
      <c r="D291" s="199"/>
      <c r="E291" s="201"/>
      <c r="F291" s="201"/>
    </row>
    <row r="292" spans="1:6" ht="15.75" customHeight="1" thickBot="1" x14ac:dyDescent="0.25">
      <c r="A292" s="199" t="s">
        <v>414</v>
      </c>
      <c r="B292" s="199"/>
      <c r="C292" s="199"/>
      <c r="D292" s="199"/>
      <c r="E292" s="201"/>
      <c r="F292" s="201"/>
    </row>
    <row r="293" spans="1:6" ht="15.75" customHeight="1" thickBot="1" x14ac:dyDescent="0.25">
      <c r="A293" s="199" t="s">
        <v>415</v>
      </c>
      <c r="B293" s="199"/>
      <c r="C293" s="199"/>
      <c r="D293" s="199"/>
      <c r="E293" s="201"/>
      <c r="F293" s="201"/>
    </row>
    <row r="294" spans="1:6" ht="15.75" customHeight="1" thickBot="1" x14ac:dyDescent="0.25">
      <c r="A294" s="199" t="s">
        <v>416</v>
      </c>
      <c r="B294" s="199"/>
      <c r="C294" s="199"/>
      <c r="D294" s="199"/>
      <c r="E294" s="201"/>
      <c r="F294" s="201"/>
    </row>
    <row r="295" spans="1:6" ht="15.75" customHeight="1" thickBot="1" x14ac:dyDescent="0.25">
      <c r="A295" s="199" t="s">
        <v>417</v>
      </c>
      <c r="B295" s="199"/>
      <c r="C295" s="199"/>
      <c r="D295" s="199"/>
      <c r="E295" s="201"/>
      <c r="F295" s="201"/>
    </row>
    <row r="296" spans="1:6" ht="15.75" customHeight="1" thickBot="1" x14ac:dyDescent="0.25">
      <c r="A296" s="205" t="s">
        <v>418</v>
      </c>
      <c r="B296" s="208">
        <f>SUM(B290:B295)/1*100</f>
        <v>0</v>
      </c>
      <c r="C296" s="208">
        <f>SUM(C290:C295)/1*100</f>
        <v>0</v>
      </c>
      <c r="D296" s="208">
        <f>SUM(D290:D295)/1*100</f>
        <v>0</v>
      </c>
      <c r="E296" s="208">
        <f>SUM(E290:E295)/1*100</f>
        <v>0</v>
      </c>
      <c r="F296" s="208">
        <f>SUM(F290:F295)/1*100</f>
        <v>0</v>
      </c>
    </row>
    <row r="297" spans="1:6" ht="18" customHeight="1" thickBot="1" x14ac:dyDescent="0.25">
      <c r="A297" s="206" t="s">
        <v>419</v>
      </c>
      <c r="B297" s="357" t="s">
        <v>1707</v>
      </c>
      <c r="C297" s="358"/>
      <c r="D297" s="358"/>
      <c r="E297" s="358"/>
      <c r="F297" s="358"/>
    </row>
    <row r="298" spans="1:6" ht="15" customHeight="1" thickBot="1" x14ac:dyDescent="0.25">
      <c r="A298" s="199" t="s">
        <v>420</v>
      </c>
      <c r="B298" s="199"/>
      <c r="C298" s="199"/>
      <c r="D298" s="199"/>
      <c r="E298" s="201"/>
      <c r="F298" s="201"/>
    </row>
    <row r="299" spans="1:6" ht="15.75" customHeight="1" thickBot="1" x14ac:dyDescent="0.25">
      <c r="A299" s="199" t="s">
        <v>421</v>
      </c>
      <c r="B299" s="199"/>
      <c r="C299" s="199"/>
      <c r="D299" s="199"/>
      <c r="E299" s="201"/>
      <c r="F299" s="201"/>
    </row>
    <row r="300" spans="1:6" ht="15.75" customHeight="1" thickBot="1" x14ac:dyDescent="0.25">
      <c r="A300" s="205" t="s">
        <v>422</v>
      </c>
      <c r="B300" s="208">
        <f>SUM(B298:B299)/2*100</f>
        <v>0</v>
      </c>
      <c r="C300" s="208">
        <f>SUM(C298:C299)/2*100</f>
        <v>0</v>
      </c>
      <c r="D300" s="208">
        <f>SUM(D298:D299)/2*100</f>
        <v>0</v>
      </c>
      <c r="E300" s="208">
        <f>SUM(E298:E299)/2*100</f>
        <v>0</v>
      </c>
      <c r="F300" s="208">
        <f>SUM(F298:F299)/2*100</f>
        <v>0</v>
      </c>
    </row>
    <row r="301" spans="1:6" ht="18" customHeight="1" thickBot="1" x14ac:dyDescent="0.25">
      <c r="A301" s="206" t="s">
        <v>423</v>
      </c>
      <c r="B301" s="357" t="s">
        <v>1707</v>
      </c>
      <c r="C301" s="358"/>
      <c r="D301" s="358"/>
      <c r="E301" s="358"/>
      <c r="F301" s="358"/>
    </row>
    <row r="302" spans="1:6" ht="15.75" customHeight="1" thickBot="1" x14ac:dyDescent="0.25">
      <c r="A302" s="199" t="s">
        <v>424</v>
      </c>
      <c r="B302" s="199"/>
      <c r="C302" s="199"/>
      <c r="D302" s="199"/>
      <c r="E302" s="201"/>
      <c r="F302" s="201"/>
    </row>
    <row r="303" spans="1:6" ht="15.75" customHeight="1" thickBot="1" x14ac:dyDescent="0.25">
      <c r="A303" s="199" t="s">
        <v>425</v>
      </c>
      <c r="B303" s="199"/>
      <c r="C303" s="199"/>
      <c r="D303" s="199"/>
      <c r="E303" s="201"/>
      <c r="F303" s="201"/>
    </row>
    <row r="304" spans="1:6" ht="15.75" customHeight="1" thickBot="1" x14ac:dyDescent="0.25">
      <c r="A304" s="199" t="s">
        <v>426</v>
      </c>
      <c r="B304" s="199"/>
      <c r="C304" s="199"/>
      <c r="D304" s="199"/>
      <c r="E304" s="201"/>
      <c r="F304" s="201"/>
    </row>
    <row r="305" spans="1:6" ht="15.75" customHeight="1" thickBot="1" x14ac:dyDescent="0.25">
      <c r="A305" s="205" t="s">
        <v>427</v>
      </c>
      <c r="B305" s="208">
        <f>SUM(B302:B304)/3*100</f>
        <v>0</v>
      </c>
      <c r="C305" s="208">
        <f>SUM(C302:C304)/3*100</f>
        <v>0</v>
      </c>
      <c r="D305" s="208">
        <f>SUM(D302:D304)/3*100</f>
        <v>0</v>
      </c>
      <c r="E305" s="208">
        <f>SUM(E302:E304)/3*100</f>
        <v>0</v>
      </c>
      <c r="F305" s="208">
        <f>SUM(F302:F304)/3*100</f>
        <v>0</v>
      </c>
    </row>
    <row r="306" spans="1:6" ht="18" customHeight="1" thickBot="1" x14ac:dyDescent="0.25">
      <c r="A306" s="206" t="s">
        <v>428</v>
      </c>
      <c r="B306" s="357" t="s">
        <v>1707</v>
      </c>
      <c r="C306" s="358"/>
      <c r="D306" s="358"/>
      <c r="E306" s="358"/>
      <c r="F306" s="358"/>
    </row>
    <row r="307" spans="1:6" ht="15.75" customHeight="1" thickBot="1" x14ac:dyDescent="0.25">
      <c r="A307" s="199" t="s">
        <v>429</v>
      </c>
      <c r="B307" s="199"/>
      <c r="C307" s="199"/>
      <c r="D307" s="199"/>
      <c r="E307" s="201"/>
      <c r="F307" s="201"/>
    </row>
    <row r="308" spans="1:6" ht="15.75" customHeight="1" thickBot="1" x14ac:dyDescent="0.25">
      <c r="A308" s="205" t="s">
        <v>430</v>
      </c>
      <c r="B308" s="208">
        <f>SUM(B307)/1*100</f>
        <v>0</v>
      </c>
      <c r="C308" s="208">
        <f>SUM(C307)/1*100</f>
        <v>0</v>
      </c>
      <c r="D308" s="208">
        <f>SUM(D307)/1*100</f>
        <v>0</v>
      </c>
      <c r="E308" s="208">
        <f>SUM(E307)/1*100</f>
        <v>0</v>
      </c>
      <c r="F308" s="208">
        <f>SUM(F307)/1*100</f>
        <v>0</v>
      </c>
    </row>
    <row r="309" spans="1:6" ht="18" customHeight="1" thickBot="1" x14ac:dyDescent="0.25">
      <c r="A309" s="206" t="s">
        <v>431</v>
      </c>
      <c r="B309" s="357" t="s">
        <v>1707</v>
      </c>
      <c r="C309" s="358"/>
      <c r="D309" s="358"/>
      <c r="E309" s="358"/>
      <c r="F309" s="358"/>
    </row>
    <row r="310" spans="1:6" ht="15.75" customHeight="1" thickBot="1" x14ac:dyDescent="0.25">
      <c r="A310" s="199" t="s">
        <v>432</v>
      </c>
      <c r="B310" s="199"/>
      <c r="C310" s="199"/>
      <c r="D310" s="199"/>
      <c r="E310" s="201"/>
      <c r="F310" s="201"/>
    </row>
    <row r="311" spans="1:6" ht="15.75" customHeight="1" thickBot="1" x14ac:dyDescent="0.25">
      <c r="A311" s="199" t="s">
        <v>433</v>
      </c>
      <c r="B311" s="199"/>
      <c r="C311" s="199"/>
      <c r="D311" s="199"/>
      <c r="E311" s="201"/>
      <c r="F311" s="201"/>
    </row>
    <row r="312" spans="1:6" ht="15.75" customHeight="1" thickBot="1" x14ac:dyDescent="0.25">
      <c r="A312" s="199" t="s">
        <v>434</v>
      </c>
      <c r="B312" s="199"/>
      <c r="C312" s="199"/>
      <c r="D312" s="199"/>
      <c r="E312" s="201"/>
      <c r="F312" s="201"/>
    </row>
    <row r="313" spans="1:6" ht="15.75" customHeight="1" thickBot="1" x14ac:dyDescent="0.25">
      <c r="A313" s="199" t="s">
        <v>435</v>
      </c>
      <c r="B313" s="199"/>
      <c r="C313" s="199"/>
      <c r="D313" s="199"/>
      <c r="E313" s="201"/>
      <c r="F313" s="201"/>
    </row>
    <row r="314" spans="1:6" ht="15.75" customHeight="1" thickBot="1" x14ac:dyDescent="0.25">
      <c r="A314" s="199" t="s">
        <v>436</v>
      </c>
      <c r="B314" s="199"/>
      <c r="C314" s="199"/>
      <c r="D314" s="199"/>
      <c r="E314" s="201"/>
      <c r="F314" s="201"/>
    </row>
    <row r="315" spans="1:6" ht="15.75" customHeight="1" thickBot="1" x14ac:dyDescent="0.25">
      <c r="A315" s="199" t="s">
        <v>437</v>
      </c>
      <c r="B315" s="199"/>
      <c r="C315" s="199"/>
      <c r="D315" s="199"/>
      <c r="E315" s="201"/>
      <c r="F315" s="201"/>
    </row>
    <row r="316" spans="1:6" ht="15" customHeight="1" thickBot="1" x14ac:dyDescent="0.25">
      <c r="A316" s="199" t="s">
        <v>438</v>
      </c>
      <c r="B316" s="199"/>
      <c r="C316" s="199"/>
      <c r="D316" s="199"/>
      <c r="E316" s="201"/>
      <c r="F316" s="201"/>
    </row>
    <row r="317" spans="1:6" ht="15.75" customHeight="1" thickBot="1" x14ac:dyDescent="0.25">
      <c r="A317" s="199" t="s">
        <v>439</v>
      </c>
      <c r="B317" s="199"/>
      <c r="C317" s="199"/>
      <c r="D317" s="199"/>
      <c r="E317" s="201"/>
      <c r="F317" s="201"/>
    </row>
    <row r="318" spans="1:6" ht="15.75" customHeight="1" thickBot="1" x14ac:dyDescent="0.25">
      <c r="A318" s="205" t="s">
        <v>440</v>
      </c>
      <c r="B318" s="208">
        <f>SUM(B310:B317)/8*100</f>
        <v>0</v>
      </c>
      <c r="C318" s="208">
        <f>SUM(C310:C317)/8*100</f>
        <v>0</v>
      </c>
      <c r="D318" s="208">
        <f>SUM(D310:D317)/8*100</f>
        <v>0</v>
      </c>
      <c r="E318" s="208">
        <f>SUM(E310:E317)/8*100</f>
        <v>0</v>
      </c>
      <c r="F318" s="208">
        <f>SUM(F310:F317)/8*100</f>
        <v>0</v>
      </c>
    </row>
    <row r="319" spans="1:6" ht="18" customHeight="1" thickBot="1" x14ac:dyDescent="0.25">
      <c r="A319" s="206" t="s">
        <v>441</v>
      </c>
      <c r="B319" s="357" t="s">
        <v>1707</v>
      </c>
      <c r="C319" s="358"/>
      <c r="D319" s="358"/>
      <c r="E319" s="358"/>
      <c r="F319" s="358"/>
    </row>
    <row r="320" spans="1:6" ht="15.75" customHeight="1" thickBot="1" x14ac:dyDescent="0.25">
      <c r="A320" s="199" t="s">
        <v>442</v>
      </c>
      <c r="B320" s="199"/>
      <c r="C320" s="199"/>
      <c r="D320" s="199"/>
      <c r="E320" s="201"/>
      <c r="F320" s="201"/>
    </row>
    <row r="321" spans="1:6" ht="15.75" customHeight="1" thickBot="1" x14ac:dyDescent="0.25">
      <c r="A321" s="199" t="s">
        <v>443</v>
      </c>
      <c r="B321" s="199"/>
      <c r="C321" s="199"/>
      <c r="D321" s="199"/>
      <c r="E321" s="201"/>
      <c r="F321" s="201"/>
    </row>
    <row r="322" spans="1:6" ht="15.75" customHeight="1" thickBot="1" x14ac:dyDescent="0.25">
      <c r="A322" s="205" t="s">
        <v>444</v>
      </c>
      <c r="B322" s="208">
        <f>SUM(B320:B321)/2*100</f>
        <v>0</v>
      </c>
      <c r="C322" s="208">
        <f>SUM(C320:C321)/2*100</f>
        <v>0</v>
      </c>
      <c r="D322" s="208">
        <f>SUM(D320:D321)/2*100</f>
        <v>0</v>
      </c>
      <c r="E322" s="208">
        <f>SUM(E320:E321)/2*100</f>
        <v>0</v>
      </c>
      <c r="F322" s="208">
        <f>SUM(F320:F321)/2*100</f>
        <v>0</v>
      </c>
    </row>
    <row r="323" spans="1:6" ht="18" customHeight="1" thickBot="1" x14ac:dyDescent="0.25">
      <c r="A323" s="206" t="s">
        <v>445</v>
      </c>
      <c r="B323" s="357" t="s">
        <v>1707</v>
      </c>
      <c r="C323" s="358"/>
      <c r="D323" s="358"/>
      <c r="E323" s="358"/>
      <c r="F323" s="358"/>
    </row>
    <row r="324" spans="1:6" ht="15.75" customHeight="1" thickBot="1" x14ac:dyDescent="0.25">
      <c r="A324" s="199" t="s">
        <v>446</v>
      </c>
      <c r="B324" s="199"/>
      <c r="C324" s="199"/>
      <c r="D324" s="199"/>
      <c r="E324" s="201"/>
      <c r="F324" s="201"/>
    </row>
    <row r="325" spans="1:6" ht="13.5" customHeight="1" thickBot="1" x14ac:dyDescent="0.25">
      <c r="A325" s="199" t="s">
        <v>447</v>
      </c>
      <c r="B325" s="199"/>
      <c r="C325" s="199"/>
      <c r="D325" s="199"/>
      <c r="E325" s="201"/>
      <c r="F325" s="201"/>
    </row>
    <row r="326" spans="1:6" ht="15.75" customHeight="1" thickBot="1" x14ac:dyDescent="0.25">
      <c r="A326" s="199" t="s">
        <v>448</v>
      </c>
      <c r="B326" s="199"/>
      <c r="C326" s="199"/>
      <c r="D326" s="199"/>
      <c r="E326" s="201"/>
      <c r="F326" s="201"/>
    </row>
    <row r="327" spans="1:6" ht="15.75" customHeight="1" thickBot="1" x14ac:dyDescent="0.25">
      <c r="A327" s="199" t="s">
        <v>449</v>
      </c>
      <c r="B327" s="199"/>
      <c r="C327" s="199"/>
      <c r="D327" s="199"/>
      <c r="E327" s="201"/>
      <c r="F327" s="201"/>
    </row>
    <row r="328" spans="1:6" ht="15.75" customHeight="1" thickBot="1" x14ac:dyDescent="0.25">
      <c r="A328" s="199" t="s">
        <v>450</v>
      </c>
      <c r="B328" s="199"/>
      <c r="C328" s="199"/>
      <c r="D328" s="199"/>
      <c r="E328" s="201"/>
      <c r="F328" s="201"/>
    </row>
    <row r="329" spans="1:6" ht="15.75" customHeight="1" thickBot="1" x14ac:dyDescent="0.25">
      <c r="A329" s="199" t="s">
        <v>451</v>
      </c>
      <c r="B329" s="199"/>
      <c r="C329" s="199"/>
      <c r="D329" s="199"/>
      <c r="E329" s="201"/>
      <c r="F329" s="201"/>
    </row>
    <row r="330" spans="1:6" ht="15.75" customHeight="1" thickBot="1" x14ac:dyDescent="0.25">
      <c r="A330" s="205" t="s">
        <v>452</v>
      </c>
      <c r="B330" s="208">
        <f>SUM(B324:B329)/2*100</f>
        <v>0</v>
      </c>
      <c r="C330" s="208">
        <f>SUM(C324:C329)/2*100</f>
        <v>0</v>
      </c>
      <c r="D330" s="208">
        <f>SUM(D324:D329)/2*100</f>
        <v>0</v>
      </c>
      <c r="E330" s="208">
        <f>SUM(E324:E329)/2*100</f>
        <v>0</v>
      </c>
      <c r="F330" s="208">
        <f>SUM(F324:F329)/2*100</f>
        <v>0</v>
      </c>
    </row>
    <row r="331" spans="1:6" ht="18" customHeight="1" thickBot="1" x14ac:dyDescent="0.25">
      <c r="A331" s="206" t="s">
        <v>453</v>
      </c>
      <c r="B331" s="357" t="s">
        <v>1707</v>
      </c>
      <c r="C331" s="358"/>
      <c r="D331" s="358"/>
      <c r="E331" s="358"/>
      <c r="F331" s="358"/>
    </row>
    <row r="332" spans="1:6" ht="15.75" customHeight="1" thickBot="1" x14ac:dyDescent="0.25">
      <c r="A332" s="199" t="s">
        <v>454</v>
      </c>
      <c r="B332" s="199"/>
      <c r="C332" s="199"/>
      <c r="D332" s="199"/>
      <c r="E332" s="201"/>
      <c r="F332" s="201"/>
    </row>
    <row r="333" spans="1:6" ht="15.75" customHeight="1" thickBot="1" x14ac:dyDescent="0.25">
      <c r="A333" s="199" t="s">
        <v>455</v>
      </c>
      <c r="B333" s="201"/>
      <c r="C333" s="201"/>
      <c r="D333" s="201"/>
      <c r="E333" s="201"/>
      <c r="F333" s="201"/>
    </row>
    <row r="334" spans="1:6" ht="15.75" customHeight="1" thickBot="1" x14ac:dyDescent="0.25">
      <c r="A334" s="205" t="s">
        <v>456</v>
      </c>
      <c r="B334" s="208">
        <f>SUM(B332:B333)/2*100</f>
        <v>0</v>
      </c>
      <c r="C334" s="208">
        <f>SUM(C332:C333)/2*100</f>
        <v>0</v>
      </c>
      <c r="D334" s="208">
        <f>SUM(D332:D333)/2*100</f>
        <v>0</v>
      </c>
      <c r="E334" s="208">
        <f>SUM(E332:E333)/2*100</f>
        <v>0</v>
      </c>
      <c r="F334" s="208">
        <f>SUM(F332:F333)/2*100</f>
        <v>0</v>
      </c>
    </row>
    <row r="335" spans="1:6" ht="72.75" customHeight="1" thickBot="1" x14ac:dyDescent="0.25">
      <c r="A335" s="368" t="s">
        <v>1708</v>
      </c>
      <c r="B335" s="367"/>
      <c r="C335" s="367"/>
      <c r="D335" s="367"/>
      <c r="E335" s="367"/>
      <c r="F335" s="367"/>
    </row>
    <row r="336" spans="1:6" ht="96.75" customHeight="1" x14ac:dyDescent="0.25">
      <c r="A336" s="37"/>
      <c r="B336" s="37"/>
      <c r="C336" s="37"/>
      <c r="D336" s="37"/>
      <c r="E336" s="37"/>
      <c r="F336" s="37"/>
    </row>
    <row r="337" spans="1:6" ht="96.75" customHeight="1" x14ac:dyDescent="0.25">
      <c r="A337" s="37"/>
      <c r="B337" s="37"/>
      <c r="C337" s="37"/>
      <c r="D337" s="37"/>
      <c r="E337" s="37"/>
      <c r="F337" s="37"/>
    </row>
  </sheetData>
  <mergeCells count="53">
    <mergeCell ref="A1:F1"/>
    <mergeCell ref="B213:F213"/>
    <mergeCell ref="B185:F185"/>
    <mergeCell ref="B192:F192"/>
    <mergeCell ref="B201:F201"/>
    <mergeCell ref="B155:F155"/>
    <mergeCell ref="B158:F158"/>
    <mergeCell ref="B161:F161"/>
    <mergeCell ref="B168:F168"/>
    <mergeCell ref="B125:F125"/>
    <mergeCell ref="B129:F129"/>
    <mergeCell ref="B144:F144"/>
    <mergeCell ref="B108:F108"/>
    <mergeCell ref="B118:F118"/>
    <mergeCell ref="B121:F121"/>
    <mergeCell ref="B136:F136"/>
    <mergeCell ref="B323:F323"/>
    <mergeCell ref="B331:F331"/>
    <mergeCell ref="A335:F335"/>
    <mergeCell ref="B319:F319"/>
    <mergeCell ref="B306:F306"/>
    <mergeCell ref="B309:F309"/>
    <mergeCell ref="B225:F225"/>
    <mergeCell ref="B232:F232"/>
    <mergeCell ref="B245:F245"/>
    <mergeCell ref="B276:F276"/>
    <mergeCell ref="B273:F273"/>
    <mergeCell ref="B236:F236"/>
    <mergeCell ref="B251:F251"/>
    <mergeCell ref="B257:F257"/>
    <mergeCell ref="B263:F263"/>
    <mergeCell ref="B266:F266"/>
    <mergeCell ref="B297:F297"/>
    <mergeCell ref="B301:F301"/>
    <mergeCell ref="B279:F279"/>
    <mergeCell ref="B283:F283"/>
    <mergeCell ref="B286:F286"/>
    <mergeCell ref="B289:F289"/>
    <mergeCell ref="B216:F216"/>
    <mergeCell ref="B219:F219"/>
    <mergeCell ref="B5:F5"/>
    <mergeCell ref="B2:F2"/>
    <mergeCell ref="A4:F4"/>
    <mergeCell ref="B150:F150"/>
    <mergeCell ref="B90:F90"/>
    <mergeCell ref="B15:F15"/>
    <mergeCell ref="B13:F13"/>
    <mergeCell ref="B20:F20"/>
    <mergeCell ref="A19:F19"/>
    <mergeCell ref="B26:F26"/>
    <mergeCell ref="B81:F81"/>
    <mergeCell ref="B40:F40"/>
    <mergeCell ref="B62:F62"/>
  </mergeCells>
  <printOptions horizontalCentered="1"/>
  <pageMargins left="0.196850393700787" right="0.196850393700787" top="0.75" bottom="0.5" header="0.118110236220472" footer="0.118110236220472"/>
  <pageSetup scale="66" orientation="portrait" r:id="rId1"/>
  <headerFooter>
    <oddHeader>&amp;L&amp;G</oddHeader>
    <oddFooter>&amp;C&amp;"-,Bold"&amp;9&amp;K742332www.DrRitamarie.com&amp;"-,Regular"&amp;K000000 
 © Dr. Ritamarie Loscalzo, MS, DC, CCN, DACBN, Institute of Nutritional Endocrinology (INE)
Page &amp;P of &amp;N</oddFooter>
  </headerFooter>
  <rowBreaks count="5" manualBreakCount="5">
    <brk id="39" max="5" man="1"/>
    <brk id="80" max="5" man="1"/>
    <brk id="124" max="16383" man="1"/>
    <brk id="184" max="5" man="1"/>
    <brk id="244" max="5" man="1"/>
  </rowBreaks>
  <drawing r:id="rId2"/>
  <legacyDrawingHF r:id="rId3"/>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19"/>
  <sheetViews>
    <sheetView workbookViewId="0">
      <pane xSplit="1" ySplit="6" topLeftCell="B116" activePane="bottomRight" state="frozen"/>
      <selection pane="topRight" activeCell="B1" sqref="B1"/>
      <selection pane="bottomLeft" activeCell="A8" sqref="A8"/>
      <selection pane="bottomRight" activeCell="A119" sqref="A119:J119"/>
    </sheetView>
  </sheetViews>
  <sheetFormatPr defaultColWidth="17.28515625" defaultRowHeight="15.75" customHeight="1" x14ac:dyDescent="0.2"/>
  <cols>
    <col min="1" max="1" width="37.42578125" style="100" customWidth="1"/>
    <col min="2" max="2" width="11.140625" style="5" customWidth="1"/>
    <col min="3" max="4" width="8.7109375" style="5" customWidth="1"/>
    <col min="5" max="6" width="7.85546875" style="5" customWidth="1"/>
    <col min="7" max="7" width="11" style="5" customWidth="1"/>
    <col min="8" max="8" width="29" style="5" customWidth="1"/>
    <col min="9" max="9" width="32" style="5" customWidth="1"/>
    <col min="10" max="10" width="40.42578125" style="5" customWidth="1"/>
    <col min="11" max="12" width="13.140625" style="5" customWidth="1"/>
    <col min="13" max="16384" width="17.28515625" style="5"/>
  </cols>
  <sheetData>
    <row r="1" spans="1:12" ht="24.75" customHeight="1" thickBot="1" x14ac:dyDescent="0.4">
      <c r="A1" s="376" t="s">
        <v>1710</v>
      </c>
      <c r="B1" s="377"/>
      <c r="C1" s="377"/>
      <c r="D1" s="377"/>
      <c r="E1" s="377"/>
      <c r="F1" s="377"/>
      <c r="G1" s="377"/>
      <c r="H1" s="377"/>
      <c r="I1" s="377"/>
      <c r="J1" s="378"/>
      <c r="K1" s="6"/>
    </row>
    <row r="2" spans="1:12" ht="56.65" customHeight="1" thickBot="1" x14ac:dyDescent="0.3">
      <c r="A2" s="383" t="s">
        <v>1777</v>
      </c>
      <c r="B2" s="384"/>
      <c r="C2" s="384"/>
      <c r="D2" s="384"/>
      <c r="E2" s="384"/>
      <c r="F2" s="384"/>
      <c r="G2" s="390" t="s">
        <v>1778</v>
      </c>
      <c r="H2" s="391"/>
      <c r="I2" s="391"/>
      <c r="J2" s="64"/>
      <c r="K2" s="43"/>
      <c r="L2" s="43"/>
    </row>
    <row r="3" spans="1:12" ht="20.65" customHeight="1" thickBot="1" x14ac:dyDescent="0.25">
      <c r="A3" s="99" t="s">
        <v>0</v>
      </c>
      <c r="B3" s="385"/>
      <c r="C3" s="386"/>
      <c r="D3" s="386"/>
      <c r="E3" s="386"/>
      <c r="F3" s="386"/>
      <c r="G3" s="392"/>
      <c r="H3" s="393"/>
      <c r="I3" s="393"/>
      <c r="J3" s="394"/>
      <c r="K3" s="221"/>
      <c r="L3" s="222"/>
    </row>
    <row r="4" spans="1:12" ht="15.75" customHeight="1" x14ac:dyDescent="0.25">
      <c r="A4" s="388" t="s">
        <v>457</v>
      </c>
      <c r="B4" s="65" t="s">
        <v>458</v>
      </c>
      <c r="C4" s="387" t="s">
        <v>459</v>
      </c>
      <c r="D4" s="382"/>
      <c r="E4" s="387" t="s">
        <v>460</v>
      </c>
      <c r="F4" s="382"/>
      <c r="G4" s="273" t="s">
        <v>13</v>
      </c>
      <c r="H4" s="379"/>
      <c r="I4" s="380"/>
      <c r="J4" s="274"/>
      <c r="K4" s="44"/>
    </row>
    <row r="5" spans="1:12" ht="17.45" customHeight="1" x14ac:dyDescent="0.25">
      <c r="A5" s="389"/>
      <c r="B5" s="65"/>
      <c r="C5" s="58" t="s">
        <v>461</v>
      </c>
      <c r="D5" s="58" t="s">
        <v>462</v>
      </c>
      <c r="E5" s="58" t="s">
        <v>463</v>
      </c>
      <c r="F5" s="58" t="s">
        <v>464</v>
      </c>
      <c r="G5" s="66"/>
      <c r="H5" s="381" t="s">
        <v>465</v>
      </c>
      <c r="I5" s="382"/>
      <c r="J5" s="67"/>
      <c r="K5" s="44"/>
    </row>
    <row r="6" spans="1:12" ht="15.75" customHeight="1" x14ac:dyDescent="0.25">
      <c r="A6" s="68" t="s">
        <v>466</v>
      </c>
      <c r="B6" s="65"/>
      <c r="C6" s="58"/>
      <c r="D6" s="58"/>
      <c r="E6" s="58"/>
      <c r="F6" s="58"/>
      <c r="G6" s="65" t="s">
        <v>467</v>
      </c>
      <c r="H6" s="69" t="s">
        <v>468</v>
      </c>
      <c r="I6" s="69" t="s">
        <v>469</v>
      </c>
      <c r="J6" s="67" t="s">
        <v>470</v>
      </c>
      <c r="K6" s="44"/>
    </row>
    <row r="7" spans="1:12" ht="27" customHeight="1" x14ac:dyDescent="0.25">
      <c r="A7" s="53" t="s">
        <v>471</v>
      </c>
      <c r="B7" s="59" t="s">
        <v>472</v>
      </c>
      <c r="C7" s="49">
        <v>65</v>
      </c>
      <c r="D7" s="49">
        <v>110</v>
      </c>
      <c r="E7" s="49">
        <v>75</v>
      </c>
      <c r="F7" s="49">
        <v>89</v>
      </c>
      <c r="G7" s="103"/>
      <c r="H7" s="223" t="s">
        <v>1718</v>
      </c>
      <c r="I7" s="223" t="s">
        <v>473</v>
      </c>
      <c r="J7" s="224" t="s">
        <v>474</v>
      </c>
      <c r="K7" s="6"/>
    </row>
    <row r="8" spans="1:12" ht="42.6" customHeight="1" x14ac:dyDescent="0.25">
      <c r="A8" s="53" t="s">
        <v>475</v>
      </c>
      <c r="B8" s="59" t="s">
        <v>476</v>
      </c>
      <c r="C8" s="49">
        <v>1.8</v>
      </c>
      <c r="D8" s="49">
        <v>7</v>
      </c>
      <c r="E8" s="49">
        <v>3.2</v>
      </c>
      <c r="F8" s="49">
        <v>5.5</v>
      </c>
      <c r="G8" s="101"/>
      <c r="H8" s="223" t="s">
        <v>477</v>
      </c>
      <c r="I8" s="223" t="s">
        <v>478</v>
      </c>
      <c r="J8" s="224" t="s">
        <v>479</v>
      </c>
      <c r="K8" s="6"/>
    </row>
    <row r="9" spans="1:12" ht="44.45" customHeight="1" x14ac:dyDescent="0.25">
      <c r="A9" s="53" t="s">
        <v>480</v>
      </c>
      <c r="B9" s="59" t="s">
        <v>481</v>
      </c>
      <c r="C9" s="49">
        <v>1.8</v>
      </c>
      <c r="D9" s="49">
        <v>7</v>
      </c>
      <c r="E9" s="49">
        <v>3.7</v>
      </c>
      <c r="F9" s="49">
        <v>6</v>
      </c>
      <c r="G9" s="101"/>
      <c r="H9" s="223" t="s">
        <v>482</v>
      </c>
      <c r="I9" s="223" t="s">
        <v>483</v>
      </c>
      <c r="J9" s="224" t="s">
        <v>484</v>
      </c>
      <c r="K9" s="6"/>
    </row>
    <row r="10" spans="1:12" ht="39" customHeight="1" x14ac:dyDescent="0.25">
      <c r="A10" s="53" t="s">
        <v>485</v>
      </c>
      <c r="B10" s="59" t="s">
        <v>486</v>
      </c>
      <c r="C10" s="49">
        <v>8</v>
      </c>
      <c r="D10" s="49">
        <v>28</v>
      </c>
      <c r="E10" s="49">
        <v>13</v>
      </c>
      <c r="F10" s="49">
        <v>18</v>
      </c>
      <c r="G10" s="101"/>
      <c r="H10" s="223" t="s">
        <v>487</v>
      </c>
      <c r="I10" s="223" t="s">
        <v>488</v>
      </c>
      <c r="J10" s="224" t="s">
        <v>489</v>
      </c>
      <c r="K10" s="6"/>
    </row>
    <row r="11" spans="1:12" ht="28.9" customHeight="1" x14ac:dyDescent="0.25">
      <c r="A11" s="53" t="s">
        <v>490</v>
      </c>
      <c r="B11" s="59" t="s">
        <v>491</v>
      </c>
      <c r="C11" s="49">
        <v>0.5</v>
      </c>
      <c r="D11" s="49">
        <v>1.2</v>
      </c>
      <c r="E11" s="49">
        <v>0.7</v>
      </c>
      <c r="F11" s="49">
        <v>1.1000000000000001</v>
      </c>
      <c r="G11" s="101"/>
      <c r="H11" s="223" t="s">
        <v>492</v>
      </c>
      <c r="I11" s="223" t="s">
        <v>493</v>
      </c>
      <c r="J11" s="224" t="s">
        <v>494</v>
      </c>
      <c r="K11" s="6"/>
    </row>
    <row r="12" spans="1:12" ht="30" customHeight="1" x14ac:dyDescent="0.25">
      <c r="A12" s="53" t="s">
        <v>495</v>
      </c>
      <c r="B12" s="59" t="s">
        <v>496</v>
      </c>
      <c r="C12" s="49">
        <v>59</v>
      </c>
      <c r="D12" s="49" t="s">
        <v>497</v>
      </c>
      <c r="E12" s="49">
        <v>59</v>
      </c>
      <c r="F12" s="49" t="s">
        <v>498</v>
      </c>
      <c r="G12" s="101"/>
      <c r="H12" s="223"/>
      <c r="I12" s="223"/>
      <c r="J12" s="224" t="s">
        <v>499</v>
      </c>
      <c r="K12" s="6"/>
    </row>
    <row r="13" spans="1:12" ht="29.25" customHeight="1" x14ac:dyDescent="0.25">
      <c r="A13" s="53" t="s">
        <v>500</v>
      </c>
      <c r="B13" s="59" t="s">
        <v>501</v>
      </c>
      <c r="C13" s="49">
        <v>59</v>
      </c>
      <c r="D13" s="49" t="s">
        <v>502</v>
      </c>
      <c r="E13" s="49">
        <v>59</v>
      </c>
      <c r="F13" s="49" t="s">
        <v>503</v>
      </c>
      <c r="G13" s="101"/>
      <c r="H13" s="223"/>
      <c r="I13" s="223"/>
      <c r="J13" s="224" t="s">
        <v>504</v>
      </c>
      <c r="K13" s="6"/>
    </row>
    <row r="14" spans="1:12" ht="21.4" customHeight="1" x14ac:dyDescent="0.25">
      <c r="A14" s="53" t="s">
        <v>505</v>
      </c>
      <c r="B14" s="59" t="s">
        <v>506</v>
      </c>
      <c r="C14" s="49">
        <v>8</v>
      </c>
      <c r="D14" s="49">
        <v>27</v>
      </c>
      <c r="E14" s="49">
        <v>8</v>
      </c>
      <c r="F14" s="49">
        <v>27</v>
      </c>
      <c r="G14" s="101"/>
      <c r="H14" s="223" t="s">
        <v>507</v>
      </c>
      <c r="I14" s="223" t="s">
        <v>508</v>
      </c>
      <c r="J14" s="224" t="s">
        <v>509</v>
      </c>
      <c r="K14" s="6"/>
    </row>
    <row r="15" spans="1:12" ht="45.6" customHeight="1" x14ac:dyDescent="0.25">
      <c r="A15" s="53" t="s">
        <v>510</v>
      </c>
      <c r="B15" s="59" t="s">
        <v>511</v>
      </c>
      <c r="C15" s="49">
        <v>135</v>
      </c>
      <c r="D15" s="49">
        <v>148</v>
      </c>
      <c r="E15" s="49">
        <v>135</v>
      </c>
      <c r="F15" s="49">
        <v>140</v>
      </c>
      <c r="G15" s="101"/>
      <c r="H15" s="223" t="s">
        <v>512</v>
      </c>
      <c r="I15" s="223" t="s">
        <v>513</v>
      </c>
      <c r="J15" s="224" t="s">
        <v>514</v>
      </c>
      <c r="K15" s="6"/>
    </row>
    <row r="16" spans="1:12" ht="41.45" customHeight="1" x14ac:dyDescent="0.25">
      <c r="A16" s="53" t="s">
        <v>515</v>
      </c>
      <c r="B16" s="59" t="s">
        <v>516</v>
      </c>
      <c r="C16" s="49">
        <v>3.5</v>
      </c>
      <c r="D16" s="49">
        <v>5.5</v>
      </c>
      <c r="E16" s="49">
        <v>4</v>
      </c>
      <c r="F16" s="49">
        <v>4.5</v>
      </c>
      <c r="G16" s="101"/>
      <c r="H16" s="223" t="s">
        <v>517</v>
      </c>
      <c r="I16" s="223" t="s">
        <v>518</v>
      </c>
      <c r="J16" s="224" t="s">
        <v>519</v>
      </c>
      <c r="K16" s="6"/>
    </row>
    <row r="17" spans="1:11" ht="39.6" customHeight="1" x14ac:dyDescent="0.25">
      <c r="A17" s="53" t="s">
        <v>520</v>
      </c>
      <c r="B17" s="59" t="s">
        <v>521</v>
      </c>
      <c r="C17" s="49">
        <v>99</v>
      </c>
      <c r="D17" s="49">
        <v>111</v>
      </c>
      <c r="E17" s="49">
        <v>100</v>
      </c>
      <c r="F17" s="49">
        <v>106</v>
      </c>
      <c r="G17" s="101"/>
      <c r="H17" s="223" t="s">
        <v>522</v>
      </c>
      <c r="I17" s="223" t="s">
        <v>523</v>
      </c>
      <c r="J17" s="224" t="s">
        <v>524</v>
      </c>
      <c r="K17" s="6"/>
    </row>
    <row r="18" spans="1:11" ht="26.65" customHeight="1" x14ac:dyDescent="0.25">
      <c r="A18" s="53" t="s">
        <v>525</v>
      </c>
      <c r="B18" s="59" t="s">
        <v>526</v>
      </c>
      <c r="C18" s="49">
        <v>19</v>
      </c>
      <c r="D18" s="49">
        <v>31</v>
      </c>
      <c r="E18" s="49">
        <v>25</v>
      </c>
      <c r="F18" s="49">
        <v>30</v>
      </c>
      <c r="G18" s="101"/>
      <c r="H18" s="223" t="s">
        <v>527</v>
      </c>
      <c r="I18" s="223" t="s">
        <v>528</v>
      </c>
      <c r="J18" s="224" t="s">
        <v>529</v>
      </c>
      <c r="K18" s="6"/>
    </row>
    <row r="19" spans="1:11" ht="45" customHeight="1" x14ac:dyDescent="0.25">
      <c r="A19" s="53" t="s">
        <v>530</v>
      </c>
      <c r="B19" s="59" t="s">
        <v>531</v>
      </c>
      <c r="C19" s="49">
        <v>8.6999999999999993</v>
      </c>
      <c r="D19" s="49">
        <v>10.5</v>
      </c>
      <c r="E19" s="49">
        <v>9.1999999999999993</v>
      </c>
      <c r="F19" s="49">
        <v>10.1</v>
      </c>
      <c r="G19" s="101"/>
      <c r="H19" s="223" t="s">
        <v>532</v>
      </c>
      <c r="I19" s="223" t="s">
        <v>533</v>
      </c>
      <c r="J19" s="224" t="s">
        <v>534</v>
      </c>
      <c r="K19" s="6"/>
    </row>
    <row r="20" spans="1:11" ht="45" customHeight="1" x14ac:dyDescent="0.25">
      <c r="A20" s="53" t="s">
        <v>535</v>
      </c>
      <c r="B20" s="59" t="s">
        <v>536</v>
      </c>
      <c r="C20" s="49">
        <v>2.2999999999999998</v>
      </c>
      <c r="D20" s="49">
        <v>4.8</v>
      </c>
      <c r="E20" s="49">
        <v>3.5</v>
      </c>
      <c r="F20" s="49">
        <v>4</v>
      </c>
      <c r="G20" s="101"/>
      <c r="H20" s="223" t="s">
        <v>537</v>
      </c>
      <c r="I20" s="223" t="s">
        <v>538</v>
      </c>
      <c r="J20" s="224" t="s">
        <v>539</v>
      </c>
      <c r="K20" s="6"/>
    </row>
    <row r="21" spans="1:11" ht="54.6" customHeight="1" x14ac:dyDescent="0.25">
      <c r="A21" s="53" t="s">
        <v>540</v>
      </c>
      <c r="B21" s="59" t="s">
        <v>541</v>
      </c>
      <c r="C21" s="49">
        <v>6.2</v>
      </c>
      <c r="D21" s="49">
        <v>8.3000000000000007</v>
      </c>
      <c r="E21" s="49">
        <v>6.9</v>
      </c>
      <c r="F21" s="49">
        <v>7.4</v>
      </c>
      <c r="G21" s="101"/>
      <c r="H21" s="223" t="s">
        <v>542</v>
      </c>
      <c r="I21" s="223" t="s">
        <v>543</v>
      </c>
      <c r="J21" s="224" t="s">
        <v>544</v>
      </c>
      <c r="K21" s="6"/>
    </row>
    <row r="22" spans="1:11" ht="68.45" customHeight="1" x14ac:dyDescent="0.25">
      <c r="A22" s="53" t="s">
        <v>545</v>
      </c>
      <c r="B22" s="59" t="s">
        <v>546</v>
      </c>
      <c r="C22" s="49">
        <v>3.8</v>
      </c>
      <c r="D22" s="49">
        <v>5</v>
      </c>
      <c r="E22" s="49">
        <v>4</v>
      </c>
      <c r="F22" s="49">
        <v>5</v>
      </c>
      <c r="G22" s="101"/>
      <c r="H22" s="223" t="s">
        <v>547</v>
      </c>
      <c r="I22" s="223" t="s">
        <v>548</v>
      </c>
      <c r="J22" s="224" t="s">
        <v>549</v>
      </c>
      <c r="K22" s="6"/>
    </row>
    <row r="23" spans="1:11" ht="68.45" customHeight="1" x14ac:dyDescent="0.25">
      <c r="A23" s="53" t="s">
        <v>550</v>
      </c>
      <c r="B23" s="59" t="s">
        <v>551</v>
      </c>
      <c r="C23" s="49">
        <v>2</v>
      </c>
      <c r="D23" s="49">
        <v>3.8</v>
      </c>
      <c r="E23" s="49">
        <v>2.4</v>
      </c>
      <c r="F23" s="49">
        <v>2.8</v>
      </c>
      <c r="G23" s="101"/>
      <c r="H23" s="223" t="s">
        <v>552</v>
      </c>
      <c r="I23" s="223" t="s">
        <v>553</v>
      </c>
      <c r="J23" s="224" t="s">
        <v>554</v>
      </c>
      <c r="K23" s="6"/>
    </row>
    <row r="24" spans="1:11" ht="15" customHeight="1" x14ac:dyDescent="0.25">
      <c r="A24" s="53" t="s">
        <v>555</v>
      </c>
      <c r="B24" s="59" t="s">
        <v>556</v>
      </c>
      <c r="C24" s="49">
        <v>1.1000000000000001</v>
      </c>
      <c r="D24" s="49">
        <v>2.2999999999999998</v>
      </c>
      <c r="E24" s="49">
        <v>1.5</v>
      </c>
      <c r="F24" s="49">
        <v>2</v>
      </c>
      <c r="G24" s="101"/>
      <c r="H24" s="223" t="s">
        <v>557</v>
      </c>
      <c r="I24" s="223" t="s">
        <v>558</v>
      </c>
      <c r="J24" s="224"/>
      <c r="K24" s="6"/>
    </row>
    <row r="25" spans="1:11" ht="40.9" customHeight="1" x14ac:dyDescent="0.25">
      <c r="A25" s="53" t="s">
        <v>559</v>
      </c>
      <c r="B25" s="59" t="s">
        <v>560</v>
      </c>
      <c r="C25" s="49">
        <v>0.1</v>
      </c>
      <c r="D25" s="49">
        <v>1.5</v>
      </c>
      <c r="E25" s="49">
        <v>0.2</v>
      </c>
      <c r="F25" s="49">
        <v>1.2</v>
      </c>
      <c r="G25" s="101"/>
      <c r="H25" s="223" t="s">
        <v>561</v>
      </c>
      <c r="I25" s="223" t="s">
        <v>562</v>
      </c>
      <c r="J25" s="224" t="s">
        <v>563</v>
      </c>
      <c r="K25" s="6"/>
    </row>
    <row r="26" spans="1:11" ht="44.45" customHeight="1" x14ac:dyDescent="0.25">
      <c r="A26" s="53" t="s">
        <v>564</v>
      </c>
      <c r="B26" s="59" t="s">
        <v>565</v>
      </c>
      <c r="C26" s="49">
        <v>27</v>
      </c>
      <c r="D26" s="49">
        <v>142</v>
      </c>
      <c r="E26" s="49">
        <v>70</v>
      </c>
      <c r="F26" s="49">
        <v>90</v>
      </c>
      <c r="G26" s="101"/>
      <c r="H26" s="223" t="s">
        <v>566</v>
      </c>
      <c r="I26" s="223" t="s">
        <v>567</v>
      </c>
      <c r="J26" s="224" t="s">
        <v>568</v>
      </c>
      <c r="K26" s="6"/>
    </row>
    <row r="27" spans="1:11" ht="40.5" customHeight="1" x14ac:dyDescent="0.25">
      <c r="A27" s="53" t="s">
        <v>569</v>
      </c>
      <c r="B27" s="59" t="s">
        <v>570</v>
      </c>
      <c r="C27" s="49">
        <v>89</v>
      </c>
      <c r="D27" s="49">
        <v>215</v>
      </c>
      <c r="E27" s="49">
        <v>140</v>
      </c>
      <c r="F27" s="49">
        <v>180</v>
      </c>
      <c r="G27" s="101"/>
      <c r="H27" s="223" t="s">
        <v>571</v>
      </c>
      <c r="I27" s="223" t="s">
        <v>572</v>
      </c>
      <c r="J27" s="224" t="s">
        <v>573</v>
      </c>
      <c r="K27" s="6"/>
    </row>
    <row r="28" spans="1:11" ht="35.65" customHeight="1" x14ac:dyDescent="0.25">
      <c r="A28" s="53" t="s">
        <v>574</v>
      </c>
      <c r="B28" s="59" t="s">
        <v>575</v>
      </c>
      <c r="C28" s="49">
        <v>1</v>
      </c>
      <c r="D28" s="49">
        <v>45</v>
      </c>
      <c r="E28" s="49">
        <v>10</v>
      </c>
      <c r="F28" s="49">
        <v>26</v>
      </c>
      <c r="G28" s="101"/>
      <c r="H28" s="223" t="s">
        <v>576</v>
      </c>
      <c r="I28" s="223" t="s">
        <v>577</v>
      </c>
      <c r="J28" s="224" t="s">
        <v>578</v>
      </c>
      <c r="K28" s="6"/>
    </row>
    <row r="29" spans="1:11" ht="33.75" customHeight="1" x14ac:dyDescent="0.25">
      <c r="A29" s="53" t="s">
        <v>579</v>
      </c>
      <c r="B29" s="59" t="s">
        <v>580</v>
      </c>
      <c r="C29" s="49">
        <v>1</v>
      </c>
      <c r="D29" s="49">
        <v>55</v>
      </c>
      <c r="E29" s="49">
        <v>10</v>
      </c>
      <c r="F29" s="49">
        <v>26</v>
      </c>
      <c r="G29" s="101"/>
      <c r="H29" s="223" t="s">
        <v>581</v>
      </c>
      <c r="I29" s="223" t="s">
        <v>582</v>
      </c>
      <c r="J29" s="224" t="s">
        <v>583</v>
      </c>
      <c r="K29" s="6"/>
    </row>
    <row r="30" spans="1:11" ht="43.5" customHeight="1" x14ac:dyDescent="0.25">
      <c r="A30" s="53" t="s">
        <v>584</v>
      </c>
      <c r="B30" s="59" t="s">
        <v>585</v>
      </c>
      <c r="C30" s="49">
        <v>5</v>
      </c>
      <c r="D30" s="49">
        <v>52</v>
      </c>
      <c r="E30" s="49">
        <v>10</v>
      </c>
      <c r="F30" s="49">
        <v>26</v>
      </c>
      <c r="G30" s="101"/>
      <c r="H30" s="223" t="s">
        <v>586</v>
      </c>
      <c r="I30" s="223" t="s">
        <v>587</v>
      </c>
      <c r="J30" s="224" t="s">
        <v>588</v>
      </c>
      <c r="K30" s="6"/>
    </row>
    <row r="31" spans="1:11" ht="55.5" customHeight="1" x14ac:dyDescent="0.25">
      <c r="A31" s="53" t="s">
        <v>589</v>
      </c>
      <c r="B31" s="59" t="s">
        <v>590</v>
      </c>
      <c r="C31" s="49">
        <v>40</v>
      </c>
      <c r="D31" s="49">
        <v>180</v>
      </c>
      <c r="E31" s="49">
        <v>85</v>
      </c>
      <c r="F31" s="49">
        <v>130</v>
      </c>
      <c r="G31" s="101"/>
      <c r="H31" s="223" t="s">
        <v>591</v>
      </c>
      <c r="I31" s="223" t="s">
        <v>592</v>
      </c>
      <c r="J31" s="224" t="s">
        <v>593</v>
      </c>
      <c r="K31" s="6"/>
    </row>
    <row r="32" spans="1:11" ht="52.5" customHeight="1" x14ac:dyDescent="0.25">
      <c r="A32" s="53" t="s">
        <v>594</v>
      </c>
      <c r="B32" s="59" t="s">
        <v>595</v>
      </c>
      <c r="C32" s="49">
        <v>0.1</v>
      </c>
      <c r="D32" s="49">
        <v>200</v>
      </c>
      <c r="E32" s="49">
        <v>150</v>
      </c>
      <c r="F32" s="49">
        <v>200</v>
      </c>
      <c r="G32" s="101"/>
      <c r="H32" s="223" t="s">
        <v>596</v>
      </c>
      <c r="I32" s="223" t="s">
        <v>597</v>
      </c>
      <c r="J32" s="224" t="s">
        <v>598</v>
      </c>
      <c r="K32" s="6"/>
    </row>
    <row r="33" spans="1:11" ht="41.65" customHeight="1" x14ac:dyDescent="0.25">
      <c r="A33" s="53" t="s">
        <v>599</v>
      </c>
      <c r="B33" s="59" t="s">
        <v>600</v>
      </c>
      <c r="C33" s="49">
        <v>35</v>
      </c>
      <c r="D33" s="49">
        <v>160</v>
      </c>
      <c r="E33" s="49">
        <v>50</v>
      </c>
      <c r="F33" s="49">
        <v>100</v>
      </c>
      <c r="G33" s="101"/>
      <c r="H33" s="223" t="s">
        <v>601</v>
      </c>
      <c r="I33" s="223" t="s">
        <v>602</v>
      </c>
      <c r="J33" s="224" t="s">
        <v>603</v>
      </c>
      <c r="K33" s="6"/>
    </row>
    <row r="34" spans="1:11" ht="55.9" customHeight="1" x14ac:dyDescent="0.25">
      <c r="A34" s="53" t="s">
        <v>604</v>
      </c>
      <c r="B34" s="59" t="s">
        <v>605</v>
      </c>
      <c r="C34" s="49">
        <v>40</v>
      </c>
      <c r="D34" s="49">
        <v>110</v>
      </c>
      <c r="E34" s="49">
        <v>55</v>
      </c>
      <c r="F34" s="49">
        <v>110</v>
      </c>
      <c r="G34" s="101"/>
      <c r="H34" s="223" t="s">
        <v>606</v>
      </c>
      <c r="I34" s="223" t="s">
        <v>607</v>
      </c>
      <c r="J34" s="224" t="s">
        <v>608</v>
      </c>
      <c r="K34" s="6"/>
    </row>
    <row r="35" spans="1:11" ht="43.9" customHeight="1" x14ac:dyDescent="0.25">
      <c r="A35" s="53" t="s">
        <v>609</v>
      </c>
      <c r="B35" s="59" t="s">
        <v>610</v>
      </c>
      <c r="C35" s="49">
        <v>1</v>
      </c>
      <c r="D35" s="49">
        <v>130</v>
      </c>
      <c r="E35" s="49">
        <v>10</v>
      </c>
      <c r="F35" s="49">
        <v>99</v>
      </c>
      <c r="G35" s="101"/>
      <c r="H35" s="223" t="s">
        <v>611</v>
      </c>
      <c r="I35" s="223"/>
      <c r="J35" s="224" t="s">
        <v>612</v>
      </c>
      <c r="K35" s="6"/>
    </row>
    <row r="36" spans="1:11" ht="20.100000000000001" customHeight="1" x14ac:dyDescent="0.25">
      <c r="A36" s="53" t="s">
        <v>613</v>
      </c>
      <c r="B36" s="59" t="s">
        <v>614</v>
      </c>
      <c r="C36" s="49">
        <v>0.318</v>
      </c>
      <c r="D36" s="49">
        <v>4</v>
      </c>
      <c r="E36" s="49">
        <v>0.75</v>
      </c>
      <c r="F36" s="49">
        <v>1.25</v>
      </c>
      <c r="G36" s="101">
        <f t="shared" ref="G36" si="0">IF(ISERROR(G33/G34),0,G33/G34)</f>
        <v>0</v>
      </c>
      <c r="H36" s="223"/>
      <c r="I36" s="223"/>
      <c r="J36" s="224" t="s">
        <v>615</v>
      </c>
      <c r="K36" s="6"/>
    </row>
    <row r="37" spans="1:11" ht="15.75" customHeight="1" x14ac:dyDescent="0.25">
      <c r="A37" s="73" t="s">
        <v>616</v>
      </c>
      <c r="B37" s="72"/>
      <c r="C37" s="57"/>
      <c r="D37" s="57"/>
      <c r="E37" s="57"/>
      <c r="F37" s="57"/>
      <c r="G37" s="102"/>
      <c r="H37" s="225"/>
      <c r="I37" s="225"/>
      <c r="J37" s="226"/>
      <c r="K37" s="6"/>
    </row>
    <row r="38" spans="1:11" ht="40.9" customHeight="1" x14ac:dyDescent="0.25">
      <c r="A38" s="53" t="s">
        <v>617</v>
      </c>
      <c r="B38" s="59" t="s">
        <v>618</v>
      </c>
      <c r="C38" s="49">
        <v>0.3</v>
      </c>
      <c r="D38" s="49">
        <v>5.7</v>
      </c>
      <c r="E38" s="49">
        <v>1.5</v>
      </c>
      <c r="F38" s="49">
        <v>3</v>
      </c>
      <c r="G38" s="101"/>
      <c r="H38" s="223" t="s">
        <v>619</v>
      </c>
      <c r="I38" s="223" t="s">
        <v>620</v>
      </c>
      <c r="J38" s="224" t="s">
        <v>621</v>
      </c>
      <c r="K38" s="6"/>
    </row>
    <row r="39" spans="1:11" ht="38.65" customHeight="1" x14ac:dyDescent="0.25">
      <c r="A39" s="53" t="s">
        <v>622</v>
      </c>
      <c r="B39" s="59" t="s">
        <v>623</v>
      </c>
      <c r="C39" s="49">
        <v>4.5</v>
      </c>
      <c r="D39" s="49">
        <v>12.5</v>
      </c>
      <c r="E39" s="49">
        <v>6</v>
      </c>
      <c r="F39" s="49">
        <v>12</v>
      </c>
      <c r="G39" s="101"/>
      <c r="H39" s="223" t="s">
        <v>624</v>
      </c>
      <c r="I39" s="223" t="s">
        <v>625</v>
      </c>
      <c r="J39" s="224" t="s">
        <v>626</v>
      </c>
      <c r="K39" s="6"/>
    </row>
    <row r="40" spans="1:11" ht="30" customHeight="1" x14ac:dyDescent="0.25">
      <c r="A40" s="53" t="s">
        <v>627</v>
      </c>
      <c r="B40" s="59" t="s">
        <v>628</v>
      </c>
      <c r="C40" s="49">
        <v>27</v>
      </c>
      <c r="D40" s="49">
        <v>37</v>
      </c>
      <c r="E40" s="49">
        <v>28</v>
      </c>
      <c r="F40" s="49">
        <v>38</v>
      </c>
      <c r="G40" s="101"/>
      <c r="H40" s="223" t="s">
        <v>629</v>
      </c>
      <c r="I40" s="223" t="s">
        <v>630</v>
      </c>
      <c r="J40" s="224" t="s">
        <v>631</v>
      </c>
      <c r="K40" s="6"/>
    </row>
    <row r="41" spans="1:11" ht="15" customHeight="1" x14ac:dyDescent="0.25">
      <c r="A41" s="53" t="s">
        <v>632</v>
      </c>
      <c r="B41" s="59"/>
      <c r="C41" s="49">
        <v>1.2</v>
      </c>
      <c r="D41" s="49">
        <v>4.9000000000000004</v>
      </c>
      <c r="E41" s="49">
        <v>1.2</v>
      </c>
      <c r="F41" s="49">
        <v>4.9000000000000004</v>
      </c>
      <c r="G41" s="101"/>
      <c r="H41" s="223"/>
      <c r="I41" s="223"/>
      <c r="J41" s="224"/>
      <c r="K41" s="6"/>
    </row>
    <row r="42" spans="1:11" ht="15" customHeight="1" x14ac:dyDescent="0.25">
      <c r="A42" s="53" t="s">
        <v>633</v>
      </c>
      <c r="B42" s="59" t="s">
        <v>634</v>
      </c>
      <c r="C42" s="49">
        <v>100</v>
      </c>
      <c r="D42" s="49">
        <v>180</v>
      </c>
      <c r="E42" s="49">
        <v>100</v>
      </c>
      <c r="F42" s="49">
        <v>180</v>
      </c>
      <c r="G42" s="101"/>
      <c r="H42" s="223"/>
      <c r="I42" s="223"/>
      <c r="J42" s="224"/>
      <c r="K42" s="6"/>
    </row>
    <row r="43" spans="1:11" ht="30" customHeight="1" x14ac:dyDescent="0.25">
      <c r="A43" s="53" t="s">
        <v>635</v>
      </c>
      <c r="B43" s="59" t="s">
        <v>636</v>
      </c>
      <c r="C43" s="49">
        <v>0.7</v>
      </c>
      <c r="D43" s="49">
        <v>2</v>
      </c>
      <c r="E43" s="49">
        <v>1</v>
      </c>
      <c r="F43" s="49">
        <v>1.5</v>
      </c>
      <c r="G43" s="101"/>
      <c r="H43" s="223" t="s">
        <v>637</v>
      </c>
      <c r="I43" s="223" t="s">
        <v>638</v>
      </c>
      <c r="J43" s="224"/>
      <c r="K43" s="6"/>
    </row>
    <row r="44" spans="1:11" ht="42" customHeight="1" x14ac:dyDescent="0.25">
      <c r="A44" s="53" t="s">
        <v>639</v>
      </c>
      <c r="B44" s="59" t="s">
        <v>640</v>
      </c>
      <c r="C44" s="49">
        <v>2</v>
      </c>
      <c r="D44" s="49">
        <v>4.4000000000000004</v>
      </c>
      <c r="E44" s="49">
        <v>3</v>
      </c>
      <c r="F44" s="49">
        <v>4.5</v>
      </c>
      <c r="G44" s="101"/>
      <c r="H44" s="223" t="s">
        <v>641</v>
      </c>
      <c r="I44" s="223" t="s">
        <v>642</v>
      </c>
      <c r="J44" s="224" t="s">
        <v>643</v>
      </c>
      <c r="K44" s="6"/>
    </row>
    <row r="45" spans="1:11" ht="36.75" customHeight="1" x14ac:dyDescent="0.25">
      <c r="A45" s="53" t="s">
        <v>644</v>
      </c>
      <c r="B45" s="59" t="s">
        <v>645</v>
      </c>
      <c r="C45" s="49">
        <v>90</v>
      </c>
      <c r="D45" s="49">
        <v>350</v>
      </c>
      <c r="E45" s="49">
        <v>90</v>
      </c>
      <c r="F45" s="49">
        <v>350</v>
      </c>
      <c r="G45" s="101"/>
      <c r="H45" s="223" t="s">
        <v>646</v>
      </c>
      <c r="I45" s="223" t="s">
        <v>647</v>
      </c>
      <c r="J45" s="224" t="s">
        <v>648</v>
      </c>
      <c r="K45" s="6"/>
    </row>
    <row r="46" spans="1:11" ht="41.1" customHeight="1" x14ac:dyDescent="0.25">
      <c r="A46" s="53" t="s">
        <v>649</v>
      </c>
      <c r="B46" s="59" t="s">
        <v>650</v>
      </c>
      <c r="C46" s="49">
        <v>18</v>
      </c>
      <c r="D46" s="49">
        <v>27</v>
      </c>
      <c r="E46" s="49">
        <v>18</v>
      </c>
      <c r="F46" s="49">
        <v>27</v>
      </c>
      <c r="G46" s="101"/>
      <c r="H46" s="223" t="s">
        <v>651</v>
      </c>
      <c r="I46" s="223"/>
      <c r="J46" s="224" t="s">
        <v>652</v>
      </c>
      <c r="K46" s="6"/>
    </row>
    <row r="47" spans="1:11" ht="30" customHeight="1" x14ac:dyDescent="0.25">
      <c r="A47" s="53" t="s">
        <v>653</v>
      </c>
      <c r="B47" s="49" t="s">
        <v>654</v>
      </c>
      <c r="C47" s="49">
        <v>0</v>
      </c>
      <c r="D47" s="49">
        <v>1</v>
      </c>
      <c r="E47" s="49">
        <v>0</v>
      </c>
      <c r="F47" s="49">
        <v>1</v>
      </c>
      <c r="G47" s="101"/>
      <c r="H47" s="223" t="s">
        <v>655</v>
      </c>
      <c r="I47" s="223" t="s">
        <v>656</v>
      </c>
      <c r="J47" s="224" t="s">
        <v>657</v>
      </c>
      <c r="K47" s="6"/>
    </row>
    <row r="48" spans="1:11" ht="30" customHeight="1" x14ac:dyDescent="0.25">
      <c r="A48" s="53" t="s">
        <v>658</v>
      </c>
      <c r="B48" s="59" t="s">
        <v>659</v>
      </c>
      <c r="C48" s="49">
        <v>0</v>
      </c>
      <c r="D48" s="49">
        <v>34</v>
      </c>
      <c r="E48" s="49">
        <v>0</v>
      </c>
      <c r="F48" s="49">
        <v>2</v>
      </c>
      <c r="G48" s="101"/>
      <c r="H48" s="223" t="s">
        <v>660</v>
      </c>
      <c r="I48" s="223" t="s">
        <v>661</v>
      </c>
      <c r="J48" s="224" t="s">
        <v>662</v>
      </c>
      <c r="K48" s="6"/>
    </row>
    <row r="49" spans="1:12" ht="15.75" customHeight="1" x14ac:dyDescent="0.25">
      <c r="A49" s="73" t="s">
        <v>663</v>
      </c>
      <c r="B49" s="72"/>
      <c r="C49" s="57"/>
      <c r="D49" s="57"/>
      <c r="E49" s="57"/>
      <c r="F49" s="57"/>
      <c r="G49" s="102"/>
      <c r="H49" s="225"/>
      <c r="I49" s="225"/>
      <c r="J49" s="226"/>
      <c r="K49" s="6"/>
    </row>
    <row r="50" spans="1:12" ht="55.15" customHeight="1" x14ac:dyDescent="0.25">
      <c r="A50" s="53" t="s">
        <v>664</v>
      </c>
      <c r="B50" s="59" t="s">
        <v>665</v>
      </c>
      <c r="C50" s="49">
        <v>4</v>
      </c>
      <c r="D50" s="49">
        <v>10.5</v>
      </c>
      <c r="E50" s="49">
        <v>5</v>
      </c>
      <c r="F50" s="49">
        <v>8</v>
      </c>
      <c r="G50" s="101"/>
      <c r="H50" s="223" t="s">
        <v>666</v>
      </c>
      <c r="I50" s="223" t="s">
        <v>667</v>
      </c>
      <c r="J50" s="224" t="s">
        <v>668</v>
      </c>
      <c r="K50" s="6"/>
    </row>
    <row r="51" spans="1:12" ht="40.15" customHeight="1" x14ac:dyDescent="0.25">
      <c r="A51" s="53" t="s">
        <v>669</v>
      </c>
      <c r="B51" s="59" t="s">
        <v>670</v>
      </c>
      <c r="C51" s="49">
        <v>3.9</v>
      </c>
      <c r="D51" s="49">
        <v>5.0999999999999996</v>
      </c>
      <c r="E51" s="49">
        <v>3.9</v>
      </c>
      <c r="F51" s="49">
        <v>4.5</v>
      </c>
      <c r="G51" s="101"/>
      <c r="H51" s="223" t="s">
        <v>671</v>
      </c>
      <c r="I51" s="223" t="s">
        <v>672</v>
      </c>
      <c r="J51" s="224" t="s">
        <v>673</v>
      </c>
      <c r="K51" s="6"/>
    </row>
    <row r="52" spans="1:12" ht="44.1" customHeight="1" x14ac:dyDescent="0.25">
      <c r="A52" s="53" t="s">
        <v>674</v>
      </c>
      <c r="B52" s="59" t="s">
        <v>675</v>
      </c>
      <c r="C52" s="49">
        <v>3.9</v>
      </c>
      <c r="D52" s="49">
        <v>5.0999999999999996</v>
      </c>
      <c r="E52" s="49">
        <v>4.2</v>
      </c>
      <c r="F52" s="49">
        <v>4.9000000000000004</v>
      </c>
      <c r="G52" s="101"/>
      <c r="H52" s="223" t="s">
        <v>676</v>
      </c>
      <c r="I52" s="223" t="s">
        <v>677</v>
      </c>
      <c r="J52" s="224" t="s">
        <v>678</v>
      </c>
      <c r="K52" s="6"/>
    </row>
    <row r="53" spans="1:12" ht="38.450000000000003" customHeight="1" x14ac:dyDescent="0.25">
      <c r="A53" s="53" t="s">
        <v>679</v>
      </c>
      <c r="B53" s="59" t="s">
        <v>680</v>
      </c>
      <c r="C53" s="49">
        <v>12</v>
      </c>
      <c r="D53" s="49">
        <v>16</v>
      </c>
      <c r="E53" s="49">
        <v>13.5</v>
      </c>
      <c r="F53" s="49">
        <v>14.5</v>
      </c>
      <c r="G53" s="101"/>
      <c r="H53" s="223" t="s">
        <v>681</v>
      </c>
      <c r="I53" s="223" t="s">
        <v>682</v>
      </c>
      <c r="J53" s="224" t="s">
        <v>683</v>
      </c>
      <c r="K53" s="6"/>
    </row>
    <row r="54" spans="1:12" ht="42" customHeight="1" x14ac:dyDescent="0.25">
      <c r="A54" s="53" t="s">
        <v>684</v>
      </c>
      <c r="B54" s="59" t="s">
        <v>685</v>
      </c>
      <c r="C54" s="49">
        <v>12</v>
      </c>
      <c r="D54" s="49">
        <v>16</v>
      </c>
      <c r="E54" s="49">
        <v>14</v>
      </c>
      <c r="F54" s="49">
        <v>15</v>
      </c>
      <c r="G54" s="101"/>
      <c r="H54" s="223" t="s">
        <v>686</v>
      </c>
      <c r="I54" s="223" t="s">
        <v>687</v>
      </c>
      <c r="J54" s="224" t="s">
        <v>688</v>
      </c>
      <c r="K54" s="6"/>
    </row>
    <row r="55" spans="1:12" ht="50.1" customHeight="1" x14ac:dyDescent="0.25">
      <c r="A55" s="53" t="s">
        <v>689</v>
      </c>
      <c r="B55" s="59" t="s">
        <v>690</v>
      </c>
      <c r="C55" s="49">
        <v>36</v>
      </c>
      <c r="D55" s="49">
        <v>48.2</v>
      </c>
      <c r="E55" s="49">
        <v>37</v>
      </c>
      <c r="F55" s="49">
        <v>44</v>
      </c>
      <c r="G55" s="101"/>
      <c r="H55" s="223" t="s">
        <v>691</v>
      </c>
      <c r="I55" s="223" t="s">
        <v>692</v>
      </c>
      <c r="J55" s="224" t="s">
        <v>693</v>
      </c>
      <c r="K55" s="6"/>
    </row>
    <row r="56" spans="1:12" ht="53.45" customHeight="1" x14ac:dyDescent="0.25">
      <c r="A56" s="53" t="s">
        <v>694</v>
      </c>
      <c r="B56" s="59" t="s">
        <v>695</v>
      </c>
      <c r="C56" s="49">
        <v>36</v>
      </c>
      <c r="D56" s="49">
        <v>48.2</v>
      </c>
      <c r="E56" s="49">
        <v>40</v>
      </c>
      <c r="F56" s="49">
        <v>48</v>
      </c>
      <c r="G56" s="101"/>
      <c r="H56" s="223" t="s">
        <v>696</v>
      </c>
      <c r="I56" s="223" t="s">
        <v>697</v>
      </c>
      <c r="J56" s="224" t="s">
        <v>698</v>
      </c>
      <c r="K56" s="6"/>
    </row>
    <row r="57" spans="1:12" ht="40.9" customHeight="1" x14ac:dyDescent="0.25">
      <c r="A57" s="53" t="s">
        <v>699</v>
      </c>
      <c r="B57" s="59" t="s">
        <v>700</v>
      </c>
      <c r="C57" s="49">
        <v>82</v>
      </c>
      <c r="D57" s="49">
        <v>103</v>
      </c>
      <c r="E57" s="49">
        <v>85</v>
      </c>
      <c r="F57" s="49">
        <v>92</v>
      </c>
      <c r="G57" s="101"/>
      <c r="H57" s="223" t="s">
        <v>701</v>
      </c>
      <c r="I57" s="223" t="s">
        <v>702</v>
      </c>
      <c r="J57" s="227" t="s">
        <v>703</v>
      </c>
      <c r="K57" s="6"/>
    </row>
    <row r="58" spans="1:12" ht="28.5" customHeight="1" x14ac:dyDescent="0.25">
      <c r="A58" s="53" t="s">
        <v>704</v>
      </c>
      <c r="B58" s="59" t="s">
        <v>705</v>
      </c>
      <c r="C58" s="49">
        <v>27</v>
      </c>
      <c r="D58" s="49">
        <v>34</v>
      </c>
      <c r="E58" s="49">
        <v>27</v>
      </c>
      <c r="F58" s="49">
        <v>32</v>
      </c>
      <c r="G58" s="101"/>
      <c r="H58" s="223" t="s">
        <v>706</v>
      </c>
      <c r="I58" s="223" t="s">
        <v>707</v>
      </c>
      <c r="J58" s="227" t="s">
        <v>708</v>
      </c>
      <c r="K58" s="6"/>
    </row>
    <row r="59" spans="1:12" ht="38.65" customHeight="1" x14ac:dyDescent="0.25">
      <c r="A59" s="53" t="s">
        <v>709</v>
      </c>
      <c r="B59" s="59" t="s">
        <v>710</v>
      </c>
      <c r="C59" s="49">
        <v>30.9</v>
      </c>
      <c r="D59" s="49">
        <v>35.4</v>
      </c>
      <c r="E59" s="49">
        <v>32</v>
      </c>
      <c r="F59" s="49">
        <v>35</v>
      </c>
      <c r="G59" s="101"/>
      <c r="H59" s="223" t="s">
        <v>711</v>
      </c>
      <c r="I59" s="223" t="s">
        <v>712</v>
      </c>
      <c r="J59" s="227" t="s">
        <v>713</v>
      </c>
      <c r="K59" s="6"/>
    </row>
    <row r="60" spans="1:12" ht="28.5" customHeight="1" x14ac:dyDescent="0.25">
      <c r="A60" s="53" t="s">
        <v>714</v>
      </c>
      <c r="B60" s="59" t="s">
        <v>715</v>
      </c>
      <c r="C60" s="49">
        <v>10.8</v>
      </c>
      <c r="D60" s="49">
        <v>14.8</v>
      </c>
      <c r="E60" s="49">
        <v>0</v>
      </c>
      <c r="F60" s="49">
        <v>13</v>
      </c>
      <c r="G60" s="101"/>
      <c r="H60" s="223" t="s">
        <v>716</v>
      </c>
      <c r="I60" s="228" t="s">
        <v>717</v>
      </c>
      <c r="J60" s="227" t="s">
        <v>718</v>
      </c>
      <c r="K60" s="6"/>
    </row>
    <row r="61" spans="1:12" ht="31.15" customHeight="1" x14ac:dyDescent="0.25">
      <c r="A61" s="54" t="s">
        <v>719</v>
      </c>
      <c r="B61" s="60" t="s">
        <v>720</v>
      </c>
      <c r="C61" s="49">
        <v>150</v>
      </c>
      <c r="D61" s="49">
        <v>400</v>
      </c>
      <c r="E61" s="49">
        <v>150</v>
      </c>
      <c r="F61" s="49">
        <v>450</v>
      </c>
      <c r="G61" s="101"/>
      <c r="H61" s="228" t="s">
        <v>721</v>
      </c>
      <c r="I61" s="223" t="s">
        <v>722</v>
      </c>
      <c r="J61" s="224" t="s">
        <v>723</v>
      </c>
      <c r="K61" s="45"/>
      <c r="L61" s="45"/>
    </row>
    <row r="62" spans="1:12" ht="30" customHeight="1" x14ac:dyDescent="0.25">
      <c r="A62" s="53" t="s">
        <v>724</v>
      </c>
      <c r="B62" s="59" t="s">
        <v>725</v>
      </c>
      <c r="C62" s="49">
        <v>40</v>
      </c>
      <c r="D62" s="49">
        <v>78</v>
      </c>
      <c r="E62" s="49">
        <v>40</v>
      </c>
      <c r="F62" s="49">
        <v>60</v>
      </c>
      <c r="G62" s="101"/>
      <c r="H62" s="223" t="s">
        <v>726</v>
      </c>
      <c r="I62" s="223" t="s">
        <v>727</v>
      </c>
      <c r="J62" s="224" t="s">
        <v>728</v>
      </c>
      <c r="K62" s="6"/>
    </row>
    <row r="63" spans="1:12" ht="30" customHeight="1" x14ac:dyDescent="0.25">
      <c r="A63" s="53" t="s">
        <v>729</v>
      </c>
      <c r="B63" s="59" t="s">
        <v>730</v>
      </c>
      <c r="C63" s="49">
        <v>15</v>
      </c>
      <c r="D63" s="49">
        <v>50</v>
      </c>
      <c r="E63" s="49">
        <v>25</v>
      </c>
      <c r="F63" s="49">
        <v>40</v>
      </c>
      <c r="G63" s="101"/>
      <c r="H63" s="223" t="s">
        <v>731</v>
      </c>
      <c r="I63" s="223" t="s">
        <v>732</v>
      </c>
      <c r="J63" s="224" t="s">
        <v>733</v>
      </c>
      <c r="K63" s="6"/>
    </row>
    <row r="64" spans="1:12" ht="38.1" customHeight="1" x14ac:dyDescent="0.25">
      <c r="A64" s="53" t="s">
        <v>734</v>
      </c>
      <c r="B64" s="59" t="s">
        <v>735</v>
      </c>
      <c r="C64" s="49">
        <v>0</v>
      </c>
      <c r="D64" s="49">
        <v>13</v>
      </c>
      <c r="E64" s="49">
        <v>0</v>
      </c>
      <c r="F64" s="49">
        <v>7</v>
      </c>
      <c r="G64" s="101"/>
      <c r="H64" s="223" t="s">
        <v>736</v>
      </c>
      <c r="I64" s="223" t="s">
        <v>737</v>
      </c>
      <c r="J64" s="224" t="s">
        <v>738</v>
      </c>
      <c r="K64" s="6"/>
    </row>
    <row r="65" spans="1:12" ht="30" customHeight="1" x14ac:dyDescent="0.25">
      <c r="A65" s="53" t="s">
        <v>739</v>
      </c>
      <c r="B65" s="59" t="s">
        <v>740</v>
      </c>
      <c r="C65" s="49">
        <v>0</v>
      </c>
      <c r="D65" s="49">
        <v>5</v>
      </c>
      <c r="E65" s="49">
        <v>0</v>
      </c>
      <c r="F65" s="49">
        <v>3</v>
      </c>
      <c r="G65" s="101"/>
      <c r="H65" s="223" t="s">
        <v>741</v>
      </c>
      <c r="I65" s="223" t="s">
        <v>742</v>
      </c>
      <c r="J65" s="224" t="s">
        <v>743</v>
      </c>
      <c r="K65" s="6"/>
    </row>
    <row r="66" spans="1:12" ht="19.5" customHeight="1" x14ac:dyDescent="0.25">
      <c r="A66" s="53" t="s">
        <v>744</v>
      </c>
      <c r="B66" s="59" t="s">
        <v>745</v>
      </c>
      <c r="C66" s="49">
        <v>0</v>
      </c>
      <c r="D66" s="49">
        <v>5</v>
      </c>
      <c r="E66" s="49">
        <v>0</v>
      </c>
      <c r="F66" s="49">
        <v>1</v>
      </c>
      <c r="G66" s="101"/>
      <c r="H66" s="223" t="s">
        <v>746</v>
      </c>
      <c r="I66" s="223" t="s">
        <v>747</v>
      </c>
      <c r="J66" s="224" t="s">
        <v>748</v>
      </c>
      <c r="K66" s="6"/>
    </row>
    <row r="67" spans="1:12" ht="15" customHeight="1" x14ac:dyDescent="0.25">
      <c r="A67" s="53" t="s">
        <v>749</v>
      </c>
      <c r="B67" s="59" t="s">
        <v>750</v>
      </c>
      <c r="C67" s="49">
        <v>1.8</v>
      </c>
      <c r="D67" s="49">
        <v>7.8</v>
      </c>
      <c r="E67" s="49">
        <v>1.8</v>
      </c>
      <c r="F67" s="49">
        <v>7.8</v>
      </c>
      <c r="G67" s="101"/>
      <c r="H67" s="223" t="s">
        <v>751</v>
      </c>
      <c r="I67" s="223" t="s">
        <v>752</v>
      </c>
      <c r="J67" s="224" t="s">
        <v>753</v>
      </c>
      <c r="K67" s="6"/>
    </row>
    <row r="68" spans="1:12" ht="15" customHeight="1" x14ac:dyDescent="0.25">
      <c r="A68" s="53" t="s">
        <v>754</v>
      </c>
      <c r="B68" s="59" t="s">
        <v>755</v>
      </c>
      <c r="C68" s="49">
        <v>0.7</v>
      </c>
      <c r="D68" s="49">
        <v>4.5</v>
      </c>
      <c r="E68" s="49">
        <v>0.7</v>
      </c>
      <c r="F68" s="49">
        <v>4.5</v>
      </c>
      <c r="G68" s="101"/>
      <c r="H68" s="223" t="s">
        <v>756</v>
      </c>
      <c r="I68" s="223" t="s">
        <v>757</v>
      </c>
      <c r="J68" s="224" t="s">
        <v>758</v>
      </c>
      <c r="K68" s="6"/>
    </row>
    <row r="69" spans="1:12" ht="15" customHeight="1" x14ac:dyDescent="0.25">
      <c r="A69" s="53" t="s">
        <v>759</v>
      </c>
      <c r="B69" s="59" t="s">
        <v>760</v>
      </c>
      <c r="C69" s="49">
        <v>0.1</v>
      </c>
      <c r="D69" s="49">
        <v>1</v>
      </c>
      <c r="E69" s="49">
        <v>0.1</v>
      </c>
      <c r="F69" s="49">
        <v>1</v>
      </c>
      <c r="G69" s="101"/>
      <c r="H69" s="223" t="s">
        <v>761</v>
      </c>
      <c r="I69" s="223" t="s">
        <v>762</v>
      </c>
      <c r="J69" s="224" t="s">
        <v>763</v>
      </c>
      <c r="K69" s="6"/>
    </row>
    <row r="70" spans="1:12" ht="15" customHeight="1" x14ac:dyDescent="0.25">
      <c r="A70" s="53" t="s">
        <v>764</v>
      </c>
      <c r="B70" s="59" t="s">
        <v>765</v>
      </c>
      <c r="C70" s="49">
        <v>0</v>
      </c>
      <c r="D70" s="49">
        <v>0.4</v>
      </c>
      <c r="E70" s="49">
        <v>0</v>
      </c>
      <c r="F70" s="49">
        <v>0.4</v>
      </c>
      <c r="G70" s="101"/>
      <c r="H70" s="223" t="s">
        <v>766</v>
      </c>
      <c r="I70" s="223" t="s">
        <v>767</v>
      </c>
      <c r="J70" s="224" t="s">
        <v>768</v>
      </c>
      <c r="K70" s="6"/>
    </row>
    <row r="71" spans="1:12" ht="15" customHeight="1" x14ac:dyDescent="0.25">
      <c r="A71" s="53" t="s">
        <v>769</v>
      </c>
      <c r="B71" s="59" t="s">
        <v>770</v>
      </c>
      <c r="C71" s="49">
        <v>0</v>
      </c>
      <c r="D71" s="49">
        <v>0.2</v>
      </c>
      <c r="E71" s="49">
        <v>0</v>
      </c>
      <c r="F71" s="49">
        <v>0.2</v>
      </c>
      <c r="G71" s="101"/>
      <c r="H71" s="223" t="s">
        <v>771</v>
      </c>
      <c r="I71" s="223" t="s">
        <v>772</v>
      </c>
      <c r="J71" s="224" t="s">
        <v>773</v>
      </c>
      <c r="K71" s="6"/>
    </row>
    <row r="72" spans="1:12" ht="15.75" customHeight="1" x14ac:dyDescent="0.25">
      <c r="A72" s="73" t="s">
        <v>774</v>
      </c>
      <c r="B72" s="70"/>
      <c r="C72" s="71"/>
      <c r="D72" s="71"/>
      <c r="E72" s="71"/>
      <c r="F72" s="71"/>
      <c r="G72" s="102"/>
      <c r="H72" s="225"/>
      <c r="I72" s="225"/>
      <c r="J72" s="226"/>
      <c r="K72" s="6"/>
    </row>
    <row r="73" spans="1:12" ht="15" customHeight="1" x14ac:dyDescent="0.25">
      <c r="A73" s="53" t="s">
        <v>775</v>
      </c>
      <c r="B73" s="59" t="s">
        <v>776</v>
      </c>
      <c r="C73" s="49">
        <v>4</v>
      </c>
      <c r="D73" s="49">
        <v>10</v>
      </c>
      <c r="E73" s="49">
        <v>4</v>
      </c>
      <c r="F73" s="49">
        <v>10</v>
      </c>
      <c r="G73" s="101"/>
      <c r="H73" s="223" t="s">
        <v>777</v>
      </c>
      <c r="I73" s="223" t="s">
        <v>778</v>
      </c>
      <c r="J73" s="224" t="s">
        <v>779</v>
      </c>
      <c r="K73" s="6"/>
    </row>
    <row r="74" spans="1:12" ht="15" customHeight="1" x14ac:dyDescent="0.25">
      <c r="A74" s="53" t="s">
        <v>780</v>
      </c>
      <c r="B74" s="59" t="s">
        <v>781</v>
      </c>
      <c r="C74" s="49">
        <v>4</v>
      </c>
      <c r="D74" s="49">
        <v>12</v>
      </c>
      <c r="E74" s="49">
        <v>4</v>
      </c>
      <c r="F74" s="49">
        <v>12</v>
      </c>
      <c r="G74" s="101"/>
      <c r="H74" s="223" t="s">
        <v>782</v>
      </c>
      <c r="I74" s="223" t="s">
        <v>783</v>
      </c>
      <c r="J74" s="224" t="s">
        <v>784</v>
      </c>
      <c r="K74" s="6"/>
    </row>
    <row r="75" spans="1:12" ht="15.75" customHeight="1" x14ac:dyDescent="0.25">
      <c r="A75" s="55" t="s">
        <v>785</v>
      </c>
      <c r="B75" s="50" t="s">
        <v>786</v>
      </c>
      <c r="C75" s="51">
        <v>0</v>
      </c>
      <c r="D75" s="49">
        <v>20</v>
      </c>
      <c r="E75" s="51">
        <v>0</v>
      </c>
      <c r="F75" s="49">
        <v>20</v>
      </c>
      <c r="G75" s="101"/>
      <c r="H75" s="223" t="s">
        <v>787</v>
      </c>
      <c r="I75" s="223" t="s">
        <v>788</v>
      </c>
      <c r="J75" s="224" t="s">
        <v>789</v>
      </c>
      <c r="K75" s="46"/>
      <c r="L75" s="46"/>
    </row>
    <row r="76" spans="1:12" ht="31.9" customHeight="1" x14ac:dyDescent="0.25">
      <c r="A76" s="53" t="s">
        <v>790</v>
      </c>
      <c r="B76" s="50" t="s">
        <v>791</v>
      </c>
      <c r="C76" s="51">
        <v>0</v>
      </c>
      <c r="D76" s="49">
        <v>3</v>
      </c>
      <c r="E76" s="51">
        <v>0</v>
      </c>
      <c r="F76" s="49">
        <v>3</v>
      </c>
      <c r="G76" s="101"/>
      <c r="H76" s="223" t="s">
        <v>792</v>
      </c>
      <c r="I76" s="223" t="s">
        <v>793</v>
      </c>
      <c r="J76" s="224" t="s">
        <v>794</v>
      </c>
      <c r="K76" s="46"/>
      <c r="L76" s="46"/>
    </row>
    <row r="77" spans="1:12" ht="15" customHeight="1" x14ac:dyDescent="0.25">
      <c r="A77" s="53" t="s">
        <v>795</v>
      </c>
      <c r="B77" s="59" t="s">
        <v>796</v>
      </c>
      <c r="C77" s="49">
        <v>110</v>
      </c>
      <c r="D77" s="49">
        <v>162</v>
      </c>
      <c r="E77" s="49">
        <v>110</v>
      </c>
      <c r="F77" s="49">
        <v>162</v>
      </c>
      <c r="G77" s="101"/>
      <c r="H77" s="223" t="s">
        <v>797</v>
      </c>
      <c r="I77" s="223" t="s">
        <v>798</v>
      </c>
      <c r="J77" s="224" t="s">
        <v>799</v>
      </c>
      <c r="K77" s="6"/>
    </row>
    <row r="78" spans="1:12" ht="15" customHeight="1" x14ac:dyDescent="0.25">
      <c r="A78" s="53" t="s">
        <v>800</v>
      </c>
      <c r="B78" s="59" t="s">
        <v>801</v>
      </c>
      <c r="C78" s="49">
        <v>52</v>
      </c>
      <c r="D78" s="49">
        <v>109</v>
      </c>
      <c r="E78" s="49">
        <v>52</v>
      </c>
      <c r="F78" s="49">
        <v>109</v>
      </c>
      <c r="G78" s="101"/>
      <c r="H78" s="223" t="s">
        <v>802</v>
      </c>
      <c r="I78" s="223" t="s">
        <v>803</v>
      </c>
      <c r="J78" s="224" t="s">
        <v>804</v>
      </c>
      <c r="K78" s="6"/>
    </row>
    <row r="79" spans="1:12" ht="35.450000000000003" customHeight="1" x14ac:dyDescent="0.25">
      <c r="A79" s="53" t="s">
        <v>805</v>
      </c>
      <c r="B79" s="59" t="s">
        <v>806</v>
      </c>
      <c r="C79" s="49">
        <v>0.5</v>
      </c>
      <c r="D79" s="49">
        <v>2.5</v>
      </c>
      <c r="E79" s="49">
        <v>0.5</v>
      </c>
      <c r="F79" s="49">
        <v>2.5</v>
      </c>
      <c r="G79" s="101"/>
      <c r="H79" s="223" t="s">
        <v>807</v>
      </c>
      <c r="I79" s="223" t="s">
        <v>808</v>
      </c>
      <c r="J79" s="224" t="s">
        <v>809</v>
      </c>
      <c r="K79" s="6"/>
    </row>
    <row r="80" spans="1:12" ht="29.45" customHeight="1" x14ac:dyDescent="0.25">
      <c r="A80" s="53" t="s">
        <v>810</v>
      </c>
      <c r="B80" s="59" t="s">
        <v>811</v>
      </c>
      <c r="C80" s="49">
        <v>0.5</v>
      </c>
      <c r="D80" s="49">
        <v>1.5</v>
      </c>
      <c r="E80" s="49">
        <v>0.5</v>
      </c>
      <c r="F80" s="49">
        <v>1.5</v>
      </c>
      <c r="G80" s="101"/>
      <c r="H80" s="223" t="s">
        <v>812</v>
      </c>
      <c r="I80" s="223"/>
      <c r="J80" s="224" t="s">
        <v>813</v>
      </c>
      <c r="K80" s="6"/>
    </row>
    <row r="81" spans="1:12" ht="15" customHeight="1" x14ac:dyDescent="0.25">
      <c r="A81" s="55" t="s">
        <v>814</v>
      </c>
      <c r="B81" s="50" t="s">
        <v>815</v>
      </c>
      <c r="C81" s="51">
        <v>4.8</v>
      </c>
      <c r="D81" s="49">
        <v>5.9</v>
      </c>
      <c r="E81" s="51">
        <v>4.5</v>
      </c>
      <c r="F81" s="49">
        <v>5</v>
      </c>
      <c r="G81" s="101"/>
      <c r="H81" s="229" t="s">
        <v>816</v>
      </c>
      <c r="I81" s="229" t="s">
        <v>817</v>
      </c>
      <c r="J81" s="230" t="s">
        <v>818</v>
      </c>
      <c r="K81" s="6"/>
    </row>
    <row r="82" spans="1:12" ht="43.9" customHeight="1" x14ac:dyDescent="0.25">
      <c r="A82" s="55" t="s">
        <v>819</v>
      </c>
      <c r="B82" s="61" t="s">
        <v>820</v>
      </c>
      <c r="C82" s="51">
        <v>2</v>
      </c>
      <c r="D82" s="49">
        <v>25</v>
      </c>
      <c r="E82" s="51">
        <v>2</v>
      </c>
      <c r="F82" s="49">
        <v>5</v>
      </c>
      <c r="G82" s="101"/>
      <c r="H82" s="229" t="s">
        <v>821</v>
      </c>
      <c r="I82" s="229" t="s">
        <v>822</v>
      </c>
      <c r="J82" s="230"/>
      <c r="K82" s="6"/>
    </row>
    <row r="83" spans="1:12" ht="38.450000000000003" customHeight="1" x14ac:dyDescent="0.25">
      <c r="A83" s="56" t="s">
        <v>823</v>
      </c>
      <c r="B83" s="52" t="s">
        <v>824</v>
      </c>
      <c r="C83" s="49">
        <v>12</v>
      </c>
      <c r="D83" s="49">
        <v>45</v>
      </c>
      <c r="E83" s="49">
        <v>12</v>
      </c>
      <c r="F83" s="49">
        <v>45</v>
      </c>
      <c r="G83" s="101"/>
      <c r="H83" s="229" t="s">
        <v>825</v>
      </c>
      <c r="I83" s="229" t="s">
        <v>826</v>
      </c>
      <c r="J83" s="230" t="s">
        <v>827</v>
      </c>
      <c r="K83" s="47"/>
      <c r="L83" s="47"/>
    </row>
    <row r="84" spans="1:12" ht="41.1" customHeight="1" x14ac:dyDescent="0.25">
      <c r="A84" s="56" t="s">
        <v>828</v>
      </c>
      <c r="B84" s="52" t="s">
        <v>829</v>
      </c>
      <c r="C84" s="49">
        <v>15</v>
      </c>
      <c r="D84" s="49">
        <v>50</v>
      </c>
      <c r="E84" s="49">
        <v>15</v>
      </c>
      <c r="F84" s="49">
        <v>50</v>
      </c>
      <c r="G84" s="101"/>
      <c r="H84" s="229" t="s">
        <v>830</v>
      </c>
      <c r="I84" s="229" t="s">
        <v>831</v>
      </c>
      <c r="J84" s="230" t="s">
        <v>832</v>
      </c>
      <c r="K84" s="47"/>
      <c r="L84" s="47"/>
    </row>
    <row r="85" spans="1:12" ht="27" customHeight="1" x14ac:dyDescent="0.25">
      <c r="A85" s="53" t="s">
        <v>833</v>
      </c>
      <c r="B85" s="59" t="s">
        <v>834</v>
      </c>
      <c r="C85" s="49">
        <v>250</v>
      </c>
      <c r="D85" s="49">
        <v>390</v>
      </c>
      <c r="E85" s="49">
        <v>250</v>
      </c>
      <c r="F85" s="49">
        <v>350</v>
      </c>
      <c r="G85" s="101"/>
      <c r="H85" s="223" t="s">
        <v>835</v>
      </c>
      <c r="I85" s="223" t="s">
        <v>836</v>
      </c>
      <c r="J85" s="224" t="s">
        <v>837</v>
      </c>
      <c r="K85" s="6"/>
    </row>
    <row r="86" spans="1:12" ht="15" customHeight="1" x14ac:dyDescent="0.25">
      <c r="A86" s="53" t="s">
        <v>838</v>
      </c>
      <c r="B86" s="59" t="s">
        <v>839</v>
      </c>
      <c r="C86" s="49">
        <v>200</v>
      </c>
      <c r="D86" s="49">
        <v>360</v>
      </c>
      <c r="E86" s="49">
        <v>200</v>
      </c>
      <c r="F86" s="49">
        <v>360</v>
      </c>
      <c r="G86" s="101"/>
      <c r="H86" s="223"/>
      <c r="I86" s="223"/>
      <c r="J86" s="224"/>
      <c r="K86" s="6"/>
    </row>
    <row r="87" spans="1:12" ht="40.9" customHeight="1" x14ac:dyDescent="0.25">
      <c r="A87" s="53" t="s">
        <v>840</v>
      </c>
      <c r="B87" s="61" t="s">
        <v>841</v>
      </c>
      <c r="C87" s="49">
        <v>10</v>
      </c>
      <c r="D87" s="49">
        <v>235</v>
      </c>
      <c r="E87" s="49">
        <v>40</v>
      </c>
      <c r="F87" s="49">
        <v>110</v>
      </c>
      <c r="G87" s="101"/>
      <c r="H87" s="223" t="s">
        <v>842</v>
      </c>
      <c r="I87" s="223" t="s">
        <v>843</v>
      </c>
      <c r="J87" s="224" t="s">
        <v>844</v>
      </c>
      <c r="K87" s="6"/>
    </row>
    <row r="88" spans="1:12" ht="44.65" customHeight="1" x14ac:dyDescent="0.25">
      <c r="A88" s="53" t="s">
        <v>845</v>
      </c>
      <c r="B88" s="61" t="s">
        <v>846</v>
      </c>
      <c r="C88" s="49">
        <v>10</v>
      </c>
      <c r="D88" s="49">
        <v>235</v>
      </c>
      <c r="E88" s="49">
        <v>40</v>
      </c>
      <c r="F88" s="49">
        <v>200</v>
      </c>
      <c r="G88" s="101"/>
      <c r="H88" s="223" t="s">
        <v>847</v>
      </c>
      <c r="I88" s="223" t="s">
        <v>848</v>
      </c>
      <c r="J88" s="224" t="s">
        <v>849</v>
      </c>
      <c r="K88" s="6"/>
    </row>
    <row r="89" spans="1:12" ht="25.9" customHeight="1" x14ac:dyDescent="0.25">
      <c r="A89" s="53" t="s">
        <v>850</v>
      </c>
      <c r="B89" s="59" t="s">
        <v>851</v>
      </c>
      <c r="C89" s="49">
        <v>1.3</v>
      </c>
      <c r="D89" s="49">
        <v>2.2999999999999998</v>
      </c>
      <c r="E89" s="49">
        <v>2</v>
      </c>
      <c r="F89" s="49">
        <v>2.5</v>
      </c>
      <c r="G89" s="101"/>
      <c r="H89" s="223" t="s">
        <v>852</v>
      </c>
      <c r="I89" s="223" t="s">
        <v>853</v>
      </c>
      <c r="J89" s="224" t="s">
        <v>854</v>
      </c>
      <c r="K89" s="6"/>
    </row>
    <row r="90" spans="1:12" ht="15.75" customHeight="1" x14ac:dyDescent="0.25">
      <c r="A90" s="73" t="s">
        <v>855</v>
      </c>
      <c r="B90" s="72"/>
      <c r="C90" s="48"/>
      <c r="D90" s="48"/>
      <c r="E90" s="48"/>
      <c r="F90" s="48"/>
      <c r="G90" s="102"/>
      <c r="H90" s="225"/>
      <c r="I90" s="225"/>
      <c r="J90" s="226"/>
      <c r="K90" s="6"/>
    </row>
    <row r="91" spans="1:12" ht="30.95" customHeight="1" x14ac:dyDescent="0.25">
      <c r="A91" s="53" t="s">
        <v>856</v>
      </c>
      <c r="B91" s="59" t="s">
        <v>857</v>
      </c>
      <c r="C91" s="49">
        <v>32</v>
      </c>
      <c r="D91" s="49">
        <v>100</v>
      </c>
      <c r="E91" s="49">
        <v>70</v>
      </c>
      <c r="F91" s="49">
        <v>100</v>
      </c>
      <c r="G91" s="101"/>
      <c r="H91" s="223" t="s">
        <v>858</v>
      </c>
      <c r="I91" s="223" t="s">
        <v>859</v>
      </c>
      <c r="J91" s="224"/>
      <c r="K91" s="6"/>
    </row>
    <row r="92" spans="1:12" ht="37.9" customHeight="1" x14ac:dyDescent="0.25">
      <c r="A92" s="55" t="s">
        <v>860</v>
      </c>
      <c r="B92" s="50" t="s">
        <v>861</v>
      </c>
      <c r="C92" s="51">
        <v>211</v>
      </c>
      <c r="D92" s="49">
        <v>911</v>
      </c>
      <c r="E92" s="51">
        <v>800</v>
      </c>
      <c r="F92" s="49">
        <v>1500</v>
      </c>
      <c r="G92" s="101"/>
      <c r="H92" s="223" t="s">
        <v>862</v>
      </c>
      <c r="I92" s="223" t="s">
        <v>863</v>
      </c>
      <c r="J92" s="224"/>
      <c r="K92" s="6"/>
    </row>
    <row r="93" spans="1:12" ht="15.75" customHeight="1" x14ac:dyDescent="0.25">
      <c r="A93" s="55" t="s">
        <v>864</v>
      </c>
      <c r="B93" s="50" t="s">
        <v>865</v>
      </c>
      <c r="C93" s="51">
        <v>5.4</v>
      </c>
      <c r="D93" s="49" t="s">
        <v>866</v>
      </c>
      <c r="E93" s="51">
        <v>5.4</v>
      </c>
      <c r="F93" s="49" t="s">
        <v>867</v>
      </c>
      <c r="G93" s="101"/>
      <c r="H93" s="223" t="s">
        <v>868</v>
      </c>
      <c r="I93" s="223" t="s">
        <v>869</v>
      </c>
      <c r="J93" s="231"/>
      <c r="K93" s="6"/>
    </row>
    <row r="94" spans="1:12" ht="15.75" customHeight="1" x14ac:dyDescent="0.25">
      <c r="A94" s="73" t="s">
        <v>870</v>
      </c>
      <c r="B94" s="72"/>
      <c r="C94" s="48"/>
      <c r="D94" s="48"/>
      <c r="E94" s="48"/>
      <c r="F94" s="48"/>
      <c r="G94" s="102"/>
      <c r="H94" s="225"/>
      <c r="I94" s="225"/>
      <c r="J94" s="226"/>
      <c r="K94" s="6"/>
    </row>
    <row r="95" spans="1:12" ht="15" customHeight="1" x14ac:dyDescent="0.25">
      <c r="A95" s="55" t="s">
        <v>871</v>
      </c>
      <c r="B95" s="50" t="s">
        <v>872</v>
      </c>
      <c r="C95" s="51">
        <v>0</v>
      </c>
      <c r="D95" s="49">
        <v>17</v>
      </c>
      <c r="E95" s="49">
        <v>4</v>
      </c>
      <c r="F95" s="49">
        <v>22</v>
      </c>
      <c r="G95" s="101"/>
      <c r="H95" s="223" t="s">
        <v>873</v>
      </c>
      <c r="I95" s="223" t="s">
        <v>874</v>
      </c>
      <c r="J95" s="224"/>
      <c r="K95" s="6"/>
    </row>
    <row r="96" spans="1:12" ht="15" customHeight="1" x14ac:dyDescent="0.25">
      <c r="A96" s="55" t="s">
        <v>875</v>
      </c>
      <c r="B96" s="50" t="s">
        <v>876</v>
      </c>
      <c r="C96" s="51">
        <v>0.2</v>
      </c>
      <c r="D96" s="49">
        <v>28</v>
      </c>
      <c r="E96" s="51">
        <v>18</v>
      </c>
      <c r="F96" s="49">
        <v>27</v>
      </c>
      <c r="G96" s="101"/>
      <c r="H96" s="223" t="s">
        <v>877</v>
      </c>
      <c r="I96" s="223"/>
      <c r="J96" s="224"/>
      <c r="K96" s="6"/>
    </row>
    <row r="97" spans="1:12" ht="15" customHeight="1" x14ac:dyDescent="0.25">
      <c r="A97" s="55" t="s">
        <v>878</v>
      </c>
      <c r="B97" s="50" t="s">
        <v>879</v>
      </c>
      <c r="C97" s="51">
        <v>19</v>
      </c>
      <c r="D97" s="49">
        <v>528</v>
      </c>
      <c r="E97" s="51">
        <v>352</v>
      </c>
      <c r="F97" s="49">
        <v>450</v>
      </c>
      <c r="G97" s="101"/>
      <c r="H97" s="223"/>
      <c r="I97" s="223"/>
      <c r="J97" s="224"/>
      <c r="K97" s="6"/>
    </row>
    <row r="98" spans="1:12" ht="15" customHeight="1" x14ac:dyDescent="0.25">
      <c r="A98" s="55" t="s">
        <v>880</v>
      </c>
      <c r="B98" s="50" t="s">
        <v>881</v>
      </c>
      <c r="C98" s="51">
        <v>18</v>
      </c>
      <c r="D98" s="49">
        <v>114</v>
      </c>
      <c r="E98" s="51">
        <v>18</v>
      </c>
      <c r="F98" s="49">
        <v>114</v>
      </c>
      <c r="G98" s="101"/>
      <c r="H98" s="223"/>
      <c r="I98" s="223"/>
      <c r="J98" s="224"/>
      <c r="K98" s="6"/>
    </row>
    <row r="99" spans="1:12" ht="15" customHeight="1" x14ac:dyDescent="0.25">
      <c r="A99" s="55" t="s">
        <v>882</v>
      </c>
      <c r="B99" s="50" t="s">
        <v>883</v>
      </c>
      <c r="C99" s="51">
        <v>14</v>
      </c>
      <c r="D99" s="49">
        <v>76</v>
      </c>
      <c r="E99" s="51">
        <v>35</v>
      </c>
      <c r="F99" s="49">
        <v>45</v>
      </c>
      <c r="G99" s="101"/>
      <c r="H99" s="223"/>
      <c r="I99" s="223"/>
      <c r="J99" s="224"/>
      <c r="K99" s="6"/>
    </row>
    <row r="100" spans="1:12" ht="15" customHeight="1" x14ac:dyDescent="0.25">
      <c r="A100" s="55" t="s">
        <v>884</v>
      </c>
      <c r="B100" s="50" t="s">
        <v>885</v>
      </c>
      <c r="C100" s="51">
        <v>0</v>
      </c>
      <c r="D100" s="49">
        <v>2.2000000000000002</v>
      </c>
      <c r="E100" s="51">
        <v>1</v>
      </c>
      <c r="F100" s="49">
        <v>2.2000000000000002</v>
      </c>
      <c r="G100" s="101"/>
      <c r="H100" s="223"/>
      <c r="I100" s="223"/>
      <c r="J100" s="224"/>
      <c r="K100" s="6"/>
    </row>
    <row r="101" spans="1:12" ht="15" customHeight="1" x14ac:dyDescent="0.25">
      <c r="A101" s="55" t="s">
        <v>886</v>
      </c>
      <c r="B101" s="50" t="s">
        <v>887</v>
      </c>
      <c r="C101" s="51">
        <v>65</v>
      </c>
      <c r="D101" s="49">
        <v>380</v>
      </c>
      <c r="E101" s="51">
        <v>275</v>
      </c>
      <c r="F101" s="49">
        <v>400</v>
      </c>
      <c r="G101" s="101"/>
      <c r="H101" s="223" t="s">
        <v>888</v>
      </c>
      <c r="I101" s="223" t="s">
        <v>889</v>
      </c>
      <c r="J101" s="224"/>
      <c r="K101" s="6"/>
    </row>
    <row r="102" spans="1:12" ht="19.149999999999999" customHeight="1" x14ac:dyDescent="0.25">
      <c r="A102" s="55" t="s">
        <v>890</v>
      </c>
      <c r="B102" s="50" t="s">
        <v>891</v>
      </c>
      <c r="C102" s="51">
        <v>0</v>
      </c>
      <c r="D102" s="49">
        <v>76.3</v>
      </c>
      <c r="E102" s="51">
        <v>0</v>
      </c>
      <c r="F102" s="49">
        <v>76.3</v>
      </c>
      <c r="G102" s="101"/>
      <c r="H102" s="223" t="s">
        <v>892</v>
      </c>
      <c r="I102" s="223"/>
      <c r="J102" s="224"/>
      <c r="K102" s="6"/>
    </row>
    <row r="103" spans="1:12" ht="30" customHeight="1" x14ac:dyDescent="0.25">
      <c r="A103" s="55" t="s">
        <v>893</v>
      </c>
      <c r="B103" s="50" t="s">
        <v>894</v>
      </c>
      <c r="C103" s="51">
        <v>2.8</v>
      </c>
      <c r="D103" s="49">
        <v>17.2</v>
      </c>
      <c r="E103" s="51">
        <v>2.8</v>
      </c>
      <c r="F103" s="49">
        <v>17.2</v>
      </c>
      <c r="G103" s="101"/>
      <c r="H103" s="223" t="s">
        <v>895</v>
      </c>
      <c r="I103" s="223"/>
      <c r="J103" s="224"/>
      <c r="K103" s="6"/>
    </row>
    <row r="104" spans="1:12" ht="15" customHeight="1" x14ac:dyDescent="0.25">
      <c r="A104" s="55" t="s">
        <v>896</v>
      </c>
      <c r="B104" s="50" t="s">
        <v>897</v>
      </c>
      <c r="C104" s="51">
        <v>1</v>
      </c>
      <c r="D104" s="49">
        <v>16</v>
      </c>
      <c r="E104" s="51">
        <v>1</v>
      </c>
      <c r="F104" s="49">
        <v>16</v>
      </c>
      <c r="G104" s="101"/>
      <c r="H104" s="223"/>
      <c r="I104" s="223"/>
      <c r="J104" s="224"/>
      <c r="K104" s="6"/>
    </row>
    <row r="105" spans="1:12" ht="15.75" customHeight="1" x14ac:dyDescent="0.25">
      <c r="A105" s="55" t="s">
        <v>898</v>
      </c>
      <c r="B105" s="50" t="s">
        <v>899</v>
      </c>
      <c r="C105" s="51">
        <v>6</v>
      </c>
      <c r="D105" s="49">
        <v>58</v>
      </c>
      <c r="E105" s="51">
        <v>6</v>
      </c>
      <c r="F105" s="49">
        <v>58</v>
      </c>
      <c r="G105" s="101"/>
      <c r="H105" s="232"/>
      <c r="I105" s="232"/>
      <c r="J105" s="231"/>
      <c r="K105" s="6"/>
    </row>
    <row r="106" spans="1:12" ht="15.75" customHeight="1" x14ac:dyDescent="0.25">
      <c r="A106" s="73" t="s">
        <v>900</v>
      </c>
      <c r="B106" s="72"/>
      <c r="C106" s="48"/>
      <c r="D106" s="48"/>
      <c r="E106" s="48"/>
      <c r="F106" s="48"/>
      <c r="G106" s="102"/>
      <c r="H106" s="233"/>
      <c r="I106" s="233"/>
      <c r="J106" s="234"/>
      <c r="K106" s="46"/>
      <c r="L106" s="46"/>
    </row>
    <row r="107" spans="1:12" ht="26.25" customHeight="1" x14ac:dyDescent="0.25">
      <c r="A107" s="55" t="s">
        <v>901</v>
      </c>
      <c r="B107" s="50" t="s">
        <v>902</v>
      </c>
      <c r="C107" s="51">
        <v>0</v>
      </c>
      <c r="D107" s="49">
        <v>1</v>
      </c>
      <c r="E107" s="51">
        <v>0</v>
      </c>
      <c r="F107" s="49">
        <v>1</v>
      </c>
      <c r="G107" s="101"/>
      <c r="H107" s="223" t="s">
        <v>903</v>
      </c>
      <c r="I107" s="223" t="s">
        <v>904</v>
      </c>
      <c r="J107" s="231"/>
      <c r="K107" s="46"/>
      <c r="L107" s="46"/>
    </row>
    <row r="108" spans="1:12" ht="26.25" customHeight="1" x14ac:dyDescent="0.25">
      <c r="A108" s="55" t="s">
        <v>905</v>
      </c>
      <c r="B108" s="50" t="s">
        <v>906</v>
      </c>
      <c r="C108" s="51">
        <v>0</v>
      </c>
      <c r="D108" s="49">
        <v>1</v>
      </c>
      <c r="E108" s="51">
        <v>0</v>
      </c>
      <c r="F108" s="49">
        <v>1</v>
      </c>
      <c r="G108" s="101"/>
      <c r="H108" s="235" t="s">
        <v>907</v>
      </c>
      <c r="I108" s="223" t="s">
        <v>908</v>
      </c>
      <c r="J108" s="231"/>
      <c r="K108" s="46"/>
      <c r="L108" s="46"/>
    </row>
    <row r="109" spans="1:12" ht="17.649999999999999" customHeight="1" x14ac:dyDescent="0.25">
      <c r="A109" s="55" t="s">
        <v>909</v>
      </c>
      <c r="B109" s="50" t="s">
        <v>910</v>
      </c>
      <c r="C109" s="51">
        <v>0</v>
      </c>
      <c r="D109" s="49">
        <v>10</v>
      </c>
      <c r="E109" s="51">
        <v>0</v>
      </c>
      <c r="F109" s="49">
        <v>10</v>
      </c>
      <c r="G109" s="101"/>
      <c r="H109" s="223" t="s">
        <v>911</v>
      </c>
      <c r="I109" s="223" t="s">
        <v>912</v>
      </c>
      <c r="J109" s="231"/>
      <c r="K109" s="46"/>
      <c r="L109" s="46"/>
    </row>
    <row r="110" spans="1:12" ht="17.45" customHeight="1" x14ac:dyDescent="0.25">
      <c r="A110" s="55" t="s">
        <v>913</v>
      </c>
      <c r="B110" s="50" t="s">
        <v>914</v>
      </c>
      <c r="C110" s="51">
        <v>0</v>
      </c>
      <c r="D110" s="49">
        <v>10</v>
      </c>
      <c r="E110" s="51">
        <v>0</v>
      </c>
      <c r="F110" s="49">
        <v>10</v>
      </c>
      <c r="G110" s="101"/>
      <c r="H110" s="223" t="s">
        <v>915</v>
      </c>
      <c r="I110" s="223" t="s">
        <v>916</v>
      </c>
      <c r="J110" s="231"/>
      <c r="K110" s="46"/>
      <c r="L110" s="46"/>
    </row>
    <row r="111" spans="1:12" ht="33" customHeight="1" x14ac:dyDescent="0.25">
      <c r="A111" s="55" t="s">
        <v>917</v>
      </c>
      <c r="B111" s="50" t="s">
        <v>918</v>
      </c>
      <c r="C111" s="51">
        <v>117</v>
      </c>
      <c r="D111" s="49">
        <v>329</v>
      </c>
      <c r="E111" s="51">
        <v>117</v>
      </c>
      <c r="F111" s="49">
        <v>329</v>
      </c>
      <c r="G111" s="101"/>
      <c r="H111" s="223" t="s">
        <v>919</v>
      </c>
      <c r="I111" s="223" t="s">
        <v>920</v>
      </c>
      <c r="J111" s="231"/>
      <c r="K111" s="46"/>
      <c r="L111" s="46"/>
    </row>
    <row r="112" spans="1:12" ht="30" customHeight="1" x14ac:dyDescent="0.25">
      <c r="A112" s="55" t="s">
        <v>921</v>
      </c>
      <c r="B112" s="62" t="s">
        <v>922</v>
      </c>
      <c r="C112" s="63">
        <v>0</v>
      </c>
      <c r="D112" s="63">
        <v>0</v>
      </c>
      <c r="E112" s="63">
        <v>0</v>
      </c>
      <c r="F112" s="63">
        <v>0</v>
      </c>
      <c r="G112" s="101"/>
      <c r="H112" s="223" t="s">
        <v>923</v>
      </c>
      <c r="I112" s="223" t="s">
        <v>924</v>
      </c>
      <c r="J112" s="231"/>
      <c r="K112" s="46"/>
      <c r="L112" s="46"/>
    </row>
    <row r="113" spans="1:12" ht="15.75" customHeight="1" x14ac:dyDescent="0.25">
      <c r="A113" s="55" t="s">
        <v>925</v>
      </c>
      <c r="B113" s="50" t="s">
        <v>926</v>
      </c>
      <c r="C113" s="51">
        <v>0</v>
      </c>
      <c r="D113" s="49">
        <v>35</v>
      </c>
      <c r="E113" s="51">
        <v>0</v>
      </c>
      <c r="F113" s="49">
        <v>35</v>
      </c>
      <c r="G113" s="101"/>
      <c r="H113" s="223" t="s">
        <v>927</v>
      </c>
      <c r="I113" s="223" t="s">
        <v>928</v>
      </c>
      <c r="J113" s="231"/>
      <c r="K113" s="46"/>
      <c r="L113" s="46"/>
    </row>
    <row r="114" spans="1:12" ht="15.75" customHeight="1" x14ac:dyDescent="0.25">
      <c r="A114" s="55" t="s">
        <v>929</v>
      </c>
      <c r="B114" s="50" t="s">
        <v>930</v>
      </c>
      <c r="C114" s="51">
        <v>0</v>
      </c>
      <c r="D114" s="49">
        <v>2.5</v>
      </c>
      <c r="E114" s="51">
        <v>0</v>
      </c>
      <c r="F114" s="49">
        <v>2.5</v>
      </c>
      <c r="G114" s="101"/>
      <c r="H114" s="223" t="s">
        <v>931</v>
      </c>
      <c r="I114" s="223" t="s">
        <v>932</v>
      </c>
      <c r="J114" s="231"/>
      <c r="K114" s="46"/>
      <c r="L114" s="46"/>
    </row>
    <row r="115" spans="1:12" ht="15.75" customHeight="1" x14ac:dyDescent="0.25">
      <c r="A115" s="55" t="s">
        <v>933</v>
      </c>
      <c r="B115" s="50" t="s">
        <v>934</v>
      </c>
      <c r="C115" s="51">
        <v>0</v>
      </c>
      <c r="D115" s="49">
        <v>20</v>
      </c>
      <c r="E115" s="51">
        <v>0</v>
      </c>
      <c r="F115" s="49">
        <v>20</v>
      </c>
      <c r="G115" s="101"/>
      <c r="H115" s="223" t="s">
        <v>935</v>
      </c>
      <c r="I115" s="223" t="s">
        <v>936</v>
      </c>
      <c r="J115" s="231"/>
      <c r="K115" s="46"/>
      <c r="L115" s="46"/>
    </row>
    <row r="116" spans="1:12" ht="41.45" customHeight="1" x14ac:dyDescent="0.25">
      <c r="A116" s="55" t="s">
        <v>937</v>
      </c>
      <c r="B116" s="50" t="s">
        <v>938</v>
      </c>
      <c r="C116" s="51">
        <v>24</v>
      </c>
      <c r="D116" s="49">
        <v>173</v>
      </c>
      <c r="E116" s="51">
        <v>24</v>
      </c>
      <c r="F116" s="49">
        <v>173</v>
      </c>
      <c r="G116" s="101"/>
      <c r="H116" s="223" t="s">
        <v>939</v>
      </c>
      <c r="I116" s="223" t="s">
        <v>940</v>
      </c>
      <c r="J116" s="231"/>
      <c r="K116" s="46"/>
      <c r="L116" s="46"/>
    </row>
    <row r="117" spans="1:12" ht="17.100000000000001" customHeight="1" x14ac:dyDescent="0.25">
      <c r="A117" s="53" t="s">
        <v>1779</v>
      </c>
      <c r="B117" s="49" t="s">
        <v>941</v>
      </c>
      <c r="C117" s="49">
        <v>0</v>
      </c>
      <c r="D117" s="49">
        <v>1</v>
      </c>
      <c r="E117" s="49">
        <v>0</v>
      </c>
      <c r="F117" s="49">
        <v>1</v>
      </c>
      <c r="G117" s="101"/>
      <c r="H117" s="223" t="s">
        <v>942</v>
      </c>
      <c r="I117" s="223" t="s">
        <v>943</v>
      </c>
      <c r="J117" s="236"/>
      <c r="K117" s="6"/>
    </row>
    <row r="118" spans="1:12" ht="15" customHeight="1" thickBot="1" x14ac:dyDescent="0.3">
      <c r="A118" s="270"/>
      <c r="B118" s="271"/>
      <c r="C118" s="272"/>
      <c r="D118" s="272"/>
      <c r="E118" s="272"/>
      <c r="F118" s="272"/>
      <c r="G118" s="218"/>
      <c r="H118" s="219"/>
      <c r="I118" s="219"/>
      <c r="J118" s="220"/>
      <c r="K118" s="6"/>
    </row>
    <row r="119" spans="1:12" ht="54.6" customHeight="1" thickBot="1" x14ac:dyDescent="0.3">
      <c r="A119" s="372" t="s">
        <v>1717</v>
      </c>
      <c r="B119" s="373"/>
      <c r="C119" s="373"/>
      <c r="D119" s="373"/>
      <c r="E119" s="373"/>
      <c r="F119" s="373"/>
      <c r="G119" s="374"/>
      <c r="H119" s="374"/>
      <c r="I119" s="374"/>
      <c r="J119" s="375"/>
      <c r="K119" s="6"/>
    </row>
  </sheetData>
  <mergeCells count="11">
    <mergeCell ref="A119:J119"/>
    <mergeCell ref="A1:J1"/>
    <mergeCell ref="H4:I4"/>
    <mergeCell ref="H5:I5"/>
    <mergeCell ref="A2:F2"/>
    <mergeCell ref="B3:F3"/>
    <mergeCell ref="E4:F4"/>
    <mergeCell ref="A4:A5"/>
    <mergeCell ref="C4:D4"/>
    <mergeCell ref="G2:I2"/>
    <mergeCell ref="G3:J3"/>
  </mergeCells>
  <conditionalFormatting sqref="G7:G35 G38:G48 G50:G71 G73:G89 G95:G105 G107:G117 G91:G93">
    <cfRule type="expression" dxfId="14" priority="1" stopIfTrue="1">
      <formula>LEN(TRIM(G7))=0</formula>
    </cfRule>
  </conditionalFormatting>
  <conditionalFormatting sqref="G7:G35 G38:G48 G50:G71 G73:G89 G95:G105 G107:G117 G91:G93">
    <cfRule type="cellIs" dxfId="13" priority="2" stopIfTrue="1" operator="notBetween">
      <formula>$C7</formula>
      <formula>$D7</formula>
    </cfRule>
  </conditionalFormatting>
  <conditionalFormatting sqref="G7:G35 G38:G48 G50:G71 G73:G89 G95:G105 G107:G117 G91:G93">
    <cfRule type="cellIs" dxfId="12" priority="3" stopIfTrue="1" operator="between">
      <formula>$E7</formula>
      <formula>$F7</formula>
    </cfRule>
  </conditionalFormatting>
  <conditionalFormatting sqref="G7 G91:G93">
    <cfRule type="cellIs" dxfId="11" priority="4" operator="between">
      <formula>$C$7</formula>
      <formula>$D$7</formula>
    </cfRule>
  </conditionalFormatting>
  <conditionalFormatting sqref="G8">
    <cfRule type="cellIs" dxfId="10" priority="6" operator="between">
      <formula>$C$7</formula>
      <formula>$D$7</formula>
    </cfRule>
  </conditionalFormatting>
  <conditionalFormatting sqref="G9:G35">
    <cfRule type="cellIs" dxfId="9" priority="8" operator="between">
      <formula>$C$7</formula>
      <formula>$D$7</formula>
    </cfRule>
  </conditionalFormatting>
  <conditionalFormatting sqref="G36">
    <cfRule type="expression" dxfId="8" priority="9" stopIfTrue="1">
      <formula>LEN(TRIM(G36))=0</formula>
    </cfRule>
  </conditionalFormatting>
  <conditionalFormatting sqref="G36">
    <cfRule type="cellIs" dxfId="7" priority="10" stopIfTrue="1" operator="notBetween">
      <formula>$C36</formula>
      <formula>$D36</formula>
    </cfRule>
  </conditionalFormatting>
  <conditionalFormatting sqref="G36">
    <cfRule type="cellIs" dxfId="6" priority="11" stopIfTrue="1" operator="between">
      <formula>$E36</formula>
      <formula>$F36</formula>
    </cfRule>
  </conditionalFormatting>
  <conditionalFormatting sqref="G36">
    <cfRule type="cellIs" dxfId="5" priority="12" operator="between">
      <formula>$C$7</formula>
      <formula>$D$7</formula>
    </cfRule>
  </conditionalFormatting>
  <conditionalFormatting sqref="G38:G48">
    <cfRule type="cellIs" dxfId="4" priority="13" operator="between">
      <formula>$C$7</formula>
      <formula>$D$7</formula>
    </cfRule>
  </conditionalFormatting>
  <conditionalFormatting sqref="G50:G71">
    <cfRule type="cellIs" dxfId="3" priority="14" operator="between">
      <formula>$C$7</formula>
      <formula>$D$7</formula>
    </cfRule>
  </conditionalFormatting>
  <conditionalFormatting sqref="G73:G89">
    <cfRule type="cellIs" dxfId="2" priority="15" operator="between">
      <formula>$C$7</formula>
      <formula>$D$7</formula>
    </cfRule>
  </conditionalFormatting>
  <conditionalFormatting sqref="G95:G105">
    <cfRule type="cellIs" dxfId="1" priority="18" operator="between">
      <formula>$C$7</formula>
      <formula>$D$7</formula>
    </cfRule>
  </conditionalFormatting>
  <conditionalFormatting sqref="G107:G117">
    <cfRule type="cellIs" dxfId="0" priority="19" operator="between">
      <formula>$C$7</formula>
      <formula>$D$7</formula>
    </cfRule>
  </conditionalFormatting>
  <printOptions horizontalCentered="1"/>
  <pageMargins left="0.196850393700787" right="0.196850393700787" top="0.78740157480314998" bottom="0.78740157480314998" header="0.118110236220472" footer="0.118110236220472"/>
  <pageSetup scale="71" fitToHeight="0" orientation="landscape" r:id="rId1"/>
  <headerFooter>
    <oddHeader>&amp;L&amp;G</oddHeader>
    <oddFooter>&amp;C&amp;"-,Bold"&amp;9&amp;K742332www.DrRitamarie.com &amp;"-,Regular"&amp;K000000
 © Dr. Ritamarie Loscalzo, MS, DC, CCN, DACBN, Institute of Nutritional Endocrinology (INE)
Page &amp;P of &amp;N</oddFooter>
  </headerFooter>
  <rowBreaks count="1" manualBreakCount="1">
    <brk id="93" max="16383" man="1"/>
  </rowBreaks>
  <colBreaks count="1" manualBreakCount="1">
    <brk id="6" max="174" man="1"/>
  </colBreaks>
  <drawing r:id="rId2"/>
  <legacyDrawing r:id="rId3"/>
  <legacyDrawingHF r:id="rId4"/>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6"/>
  <sheetViews>
    <sheetView view="pageBreakPreview" zoomScaleNormal="100" zoomScaleSheetLayoutView="100" workbookViewId="0">
      <pane ySplit="3" topLeftCell="A142" activePane="bottomLeft" state="frozen"/>
      <selection pane="bottomLeft" activeCell="A157" sqref="A157:XFD157"/>
    </sheetView>
  </sheetViews>
  <sheetFormatPr defaultColWidth="17.28515625" defaultRowHeight="15.75" customHeight="1" x14ac:dyDescent="0.2"/>
  <cols>
    <col min="1" max="1" width="51.140625" style="5" customWidth="1"/>
    <col min="2" max="2" width="11.28515625" style="5" customWidth="1"/>
    <col min="3" max="4" width="7.85546875" style="5" customWidth="1"/>
    <col min="5" max="5" width="9.42578125" style="5" customWidth="1"/>
    <col min="6" max="6" width="8.42578125" style="5" customWidth="1"/>
    <col min="7" max="16384" width="17.28515625" style="5"/>
  </cols>
  <sheetData>
    <row r="1" spans="1:6" ht="34.5" customHeight="1" thickBot="1" x14ac:dyDescent="0.25">
      <c r="A1" s="395" t="s">
        <v>1719</v>
      </c>
      <c r="B1" s="396"/>
      <c r="C1" s="396"/>
      <c r="D1" s="396"/>
      <c r="E1" s="396"/>
      <c r="F1" s="396"/>
    </row>
    <row r="2" spans="1:6" ht="13.5" customHeight="1" x14ac:dyDescent="0.2">
      <c r="A2" s="90" t="s">
        <v>944</v>
      </c>
      <c r="B2" s="74" t="s">
        <v>945</v>
      </c>
      <c r="C2" s="398" t="s">
        <v>946</v>
      </c>
      <c r="D2" s="386"/>
      <c r="E2" s="398" t="s">
        <v>947</v>
      </c>
      <c r="F2" s="386"/>
    </row>
    <row r="3" spans="1:6" ht="15" customHeight="1" x14ac:dyDescent="0.2">
      <c r="A3" s="90"/>
      <c r="B3" s="74"/>
      <c r="C3" s="75" t="s">
        <v>948</v>
      </c>
      <c r="D3" s="75" t="s">
        <v>949</v>
      </c>
      <c r="E3" s="75" t="s">
        <v>950</v>
      </c>
      <c r="F3" s="75" t="s">
        <v>951</v>
      </c>
    </row>
    <row r="4" spans="1:6" ht="15.75" customHeight="1" x14ac:dyDescent="0.2">
      <c r="A4" s="397" t="s">
        <v>16</v>
      </c>
      <c r="B4" s="386"/>
      <c r="C4" s="386"/>
      <c r="D4" s="386"/>
      <c r="E4" s="386"/>
      <c r="F4" s="386"/>
    </row>
    <row r="5" spans="1:6" ht="15.75" customHeight="1" x14ac:dyDescent="0.2">
      <c r="A5" s="91" t="s">
        <v>952</v>
      </c>
      <c r="B5" s="76" t="s">
        <v>953</v>
      </c>
      <c r="C5" s="77">
        <v>8</v>
      </c>
      <c r="D5" s="77">
        <v>28</v>
      </c>
      <c r="E5" s="77">
        <v>13</v>
      </c>
      <c r="F5" s="77">
        <v>18</v>
      </c>
    </row>
    <row r="6" spans="1:6" ht="15.75" customHeight="1" x14ac:dyDescent="0.2">
      <c r="A6" s="92" t="s">
        <v>954</v>
      </c>
      <c r="B6" s="78" t="s">
        <v>955</v>
      </c>
      <c r="C6" s="79">
        <v>99</v>
      </c>
      <c r="D6" s="79">
        <v>111</v>
      </c>
      <c r="E6" s="79">
        <v>100</v>
      </c>
      <c r="F6" s="79">
        <v>106</v>
      </c>
    </row>
    <row r="7" spans="1:6" ht="15.75" customHeight="1" x14ac:dyDescent="0.2">
      <c r="A7" s="93" t="s">
        <v>956</v>
      </c>
      <c r="B7" s="80" t="s">
        <v>957</v>
      </c>
      <c r="C7" s="81">
        <v>19</v>
      </c>
      <c r="D7" s="81">
        <v>31</v>
      </c>
      <c r="E7" s="81">
        <v>25</v>
      </c>
      <c r="F7" s="81">
        <v>30</v>
      </c>
    </row>
    <row r="8" spans="1:6" ht="15.75" customHeight="1" x14ac:dyDescent="0.2">
      <c r="A8" s="92" t="s">
        <v>958</v>
      </c>
      <c r="B8" s="78" t="s">
        <v>959</v>
      </c>
      <c r="C8" s="79">
        <v>8.6999999999999993</v>
      </c>
      <c r="D8" s="79">
        <v>10.5</v>
      </c>
      <c r="E8" s="79">
        <v>9.1999999999999993</v>
      </c>
      <c r="F8" s="79">
        <v>10.1</v>
      </c>
    </row>
    <row r="9" spans="1:6" ht="15.75" customHeight="1" x14ac:dyDescent="0.2">
      <c r="A9" s="92" t="s">
        <v>960</v>
      </c>
      <c r="B9" s="78" t="s">
        <v>961</v>
      </c>
      <c r="C9" s="79">
        <v>2.2999999999999998</v>
      </c>
      <c r="D9" s="79">
        <v>4.8</v>
      </c>
      <c r="E9" s="79">
        <v>3.5</v>
      </c>
      <c r="F9" s="79">
        <v>4</v>
      </c>
    </row>
    <row r="10" spans="1:6" ht="15.75" customHeight="1" x14ac:dyDescent="0.2">
      <c r="A10" s="92" t="s">
        <v>962</v>
      </c>
      <c r="B10" s="78" t="s">
        <v>963</v>
      </c>
      <c r="C10" s="79">
        <v>6.2</v>
      </c>
      <c r="D10" s="79">
        <v>8.3000000000000007</v>
      </c>
      <c r="E10" s="79">
        <v>6.9</v>
      </c>
      <c r="F10" s="79">
        <v>7.4</v>
      </c>
    </row>
    <row r="11" spans="1:6" ht="15.75" customHeight="1" x14ac:dyDescent="0.2">
      <c r="A11" s="92" t="s">
        <v>964</v>
      </c>
      <c r="B11" s="78" t="s">
        <v>965</v>
      </c>
      <c r="C11" s="79">
        <v>3.8</v>
      </c>
      <c r="D11" s="79">
        <v>5</v>
      </c>
      <c r="E11" s="79">
        <v>4</v>
      </c>
      <c r="F11" s="79">
        <v>5</v>
      </c>
    </row>
    <row r="12" spans="1:6" ht="15.75" customHeight="1" x14ac:dyDescent="0.2">
      <c r="A12" s="94" t="s">
        <v>966</v>
      </c>
      <c r="B12" s="82" t="s">
        <v>967</v>
      </c>
      <c r="C12" s="83">
        <v>2</v>
      </c>
      <c r="D12" s="83">
        <v>3.8</v>
      </c>
      <c r="E12" s="83">
        <v>2.4</v>
      </c>
      <c r="F12" s="83">
        <v>2.8</v>
      </c>
    </row>
    <row r="13" spans="1:6" ht="15.75" customHeight="1" x14ac:dyDescent="0.2">
      <c r="A13" s="92" t="s">
        <v>968</v>
      </c>
      <c r="B13" s="78" t="s">
        <v>969</v>
      </c>
      <c r="C13" s="79">
        <v>40</v>
      </c>
      <c r="D13" s="79">
        <v>180</v>
      </c>
      <c r="E13" s="79">
        <v>85</v>
      </c>
      <c r="F13" s="79">
        <v>130</v>
      </c>
    </row>
    <row r="14" spans="1:6" ht="15.75" customHeight="1" x14ac:dyDescent="0.2">
      <c r="A14" s="92" t="s">
        <v>970</v>
      </c>
      <c r="B14" s="78" t="s">
        <v>971</v>
      </c>
      <c r="C14" s="79">
        <v>12</v>
      </c>
      <c r="D14" s="79">
        <v>16</v>
      </c>
      <c r="E14" s="79">
        <v>13.5</v>
      </c>
      <c r="F14" s="79">
        <v>14.5</v>
      </c>
    </row>
    <row r="15" spans="1:6" ht="15.75" customHeight="1" x14ac:dyDescent="0.2">
      <c r="A15" s="92" t="s">
        <v>972</v>
      </c>
      <c r="B15" s="78" t="s">
        <v>973</v>
      </c>
      <c r="C15" s="79">
        <v>12</v>
      </c>
      <c r="D15" s="79">
        <v>16</v>
      </c>
      <c r="E15" s="79">
        <v>13.5</v>
      </c>
      <c r="F15" s="79">
        <v>14.5</v>
      </c>
    </row>
    <row r="16" spans="1:6" ht="15.75" customHeight="1" x14ac:dyDescent="0.2">
      <c r="A16" s="94" t="s">
        <v>974</v>
      </c>
      <c r="B16" s="82" t="s">
        <v>975</v>
      </c>
      <c r="C16" s="83">
        <v>82</v>
      </c>
      <c r="D16" s="83">
        <v>103</v>
      </c>
      <c r="E16" s="83">
        <v>85</v>
      </c>
      <c r="F16" s="83">
        <v>92</v>
      </c>
    </row>
    <row r="17" spans="1:6" ht="15.75" customHeight="1" x14ac:dyDescent="0.2">
      <c r="A17" s="94" t="s">
        <v>976</v>
      </c>
      <c r="B17" s="82" t="s">
        <v>977</v>
      </c>
      <c r="C17" s="83">
        <v>27</v>
      </c>
      <c r="D17" s="83">
        <v>34</v>
      </c>
      <c r="E17" s="83">
        <v>27</v>
      </c>
      <c r="F17" s="83">
        <v>32</v>
      </c>
    </row>
    <row r="18" spans="1:6" ht="16.5" customHeight="1" x14ac:dyDescent="0.2">
      <c r="A18" s="94" t="s">
        <v>978</v>
      </c>
      <c r="B18" s="82" t="s">
        <v>979</v>
      </c>
      <c r="C18" s="83">
        <v>30.9</v>
      </c>
      <c r="D18" s="83">
        <v>35.4</v>
      </c>
      <c r="E18" s="83">
        <v>32</v>
      </c>
      <c r="F18" s="83">
        <v>35</v>
      </c>
    </row>
    <row r="19" spans="1:6" ht="15.75" customHeight="1" x14ac:dyDescent="0.2">
      <c r="A19" s="397" t="s">
        <v>980</v>
      </c>
      <c r="B19" s="386"/>
      <c r="C19" s="386"/>
      <c r="D19" s="386"/>
      <c r="E19" s="386"/>
      <c r="F19" s="386"/>
    </row>
    <row r="20" spans="1:6" ht="15.75" customHeight="1" x14ac:dyDescent="0.2">
      <c r="A20" s="94" t="s">
        <v>981</v>
      </c>
      <c r="B20" s="82" t="s">
        <v>982</v>
      </c>
      <c r="C20" s="83">
        <v>65</v>
      </c>
      <c r="D20" s="83">
        <v>110</v>
      </c>
      <c r="E20" s="83">
        <v>75</v>
      </c>
      <c r="F20" s="83">
        <v>89</v>
      </c>
    </row>
    <row r="21" spans="1:6" ht="15.75" customHeight="1" x14ac:dyDescent="0.2">
      <c r="A21" s="92" t="s">
        <v>983</v>
      </c>
      <c r="B21" s="78" t="s">
        <v>984</v>
      </c>
      <c r="C21" s="79">
        <v>8</v>
      </c>
      <c r="D21" s="79">
        <v>28</v>
      </c>
      <c r="E21" s="79">
        <v>13</v>
      </c>
      <c r="F21" s="79">
        <v>18</v>
      </c>
    </row>
    <row r="22" spans="1:6" ht="15.75" customHeight="1" x14ac:dyDescent="0.2">
      <c r="A22" s="92" t="s">
        <v>985</v>
      </c>
      <c r="B22" s="78" t="s">
        <v>986</v>
      </c>
      <c r="C22" s="79">
        <v>6.2</v>
      </c>
      <c r="D22" s="79">
        <v>8.3000000000000007</v>
      </c>
      <c r="E22" s="79">
        <v>6.9</v>
      </c>
      <c r="F22" s="79">
        <v>7.4</v>
      </c>
    </row>
    <row r="23" spans="1:6" ht="15.75" customHeight="1" x14ac:dyDescent="0.2">
      <c r="A23" s="92" t="s">
        <v>987</v>
      </c>
      <c r="B23" s="78" t="s">
        <v>988</v>
      </c>
      <c r="C23" s="79">
        <v>3.8</v>
      </c>
      <c r="D23" s="79">
        <v>5</v>
      </c>
      <c r="E23" s="79">
        <v>4</v>
      </c>
      <c r="F23" s="79">
        <v>5</v>
      </c>
    </row>
    <row r="24" spans="1:6" ht="15.75" customHeight="1" x14ac:dyDescent="0.2">
      <c r="A24" s="94" t="s">
        <v>989</v>
      </c>
      <c r="B24" s="82" t="s">
        <v>990</v>
      </c>
      <c r="C24" s="83">
        <v>2</v>
      </c>
      <c r="D24" s="83">
        <v>3.8</v>
      </c>
      <c r="E24" s="83">
        <v>2.4</v>
      </c>
      <c r="F24" s="83">
        <v>2.8</v>
      </c>
    </row>
    <row r="25" spans="1:6" ht="15.75" customHeight="1" x14ac:dyDescent="0.2">
      <c r="A25" s="94" t="s">
        <v>991</v>
      </c>
      <c r="B25" s="82" t="s">
        <v>992</v>
      </c>
      <c r="C25" s="83">
        <v>0.1</v>
      </c>
      <c r="D25" s="83">
        <v>1.5</v>
      </c>
      <c r="E25" s="83">
        <v>0.2</v>
      </c>
      <c r="F25" s="83">
        <v>1.2</v>
      </c>
    </row>
    <row r="26" spans="1:6" ht="15.75" customHeight="1" x14ac:dyDescent="0.2">
      <c r="A26" s="94" t="s">
        <v>993</v>
      </c>
      <c r="B26" s="82" t="s">
        <v>994</v>
      </c>
      <c r="C26" s="83">
        <v>27</v>
      </c>
      <c r="D26" s="83">
        <v>142</v>
      </c>
      <c r="E26" s="83">
        <v>70</v>
      </c>
      <c r="F26" s="83">
        <v>90</v>
      </c>
    </row>
    <row r="27" spans="1:6" ht="15.75" customHeight="1" x14ac:dyDescent="0.2">
      <c r="A27" s="94" t="s">
        <v>995</v>
      </c>
      <c r="B27" s="82" t="s">
        <v>996</v>
      </c>
      <c r="C27" s="83">
        <v>89</v>
      </c>
      <c r="D27" s="83">
        <v>215</v>
      </c>
      <c r="E27" s="83">
        <v>140</v>
      </c>
      <c r="F27" s="83">
        <v>180</v>
      </c>
    </row>
    <row r="28" spans="1:6" ht="15.75" customHeight="1" x14ac:dyDescent="0.2">
      <c r="A28" s="94" t="s">
        <v>997</v>
      </c>
      <c r="B28" s="82" t="s">
        <v>998</v>
      </c>
      <c r="C28" s="83">
        <v>1</v>
      </c>
      <c r="D28" s="83">
        <v>45</v>
      </c>
      <c r="E28" s="83">
        <v>10</v>
      </c>
      <c r="F28" s="83">
        <v>26</v>
      </c>
    </row>
    <row r="29" spans="1:6" ht="15.75" customHeight="1" x14ac:dyDescent="0.2">
      <c r="A29" s="94" t="s">
        <v>999</v>
      </c>
      <c r="B29" s="82" t="s">
        <v>1000</v>
      </c>
      <c r="C29" s="83">
        <v>1</v>
      </c>
      <c r="D29" s="83">
        <v>55</v>
      </c>
      <c r="E29" s="83">
        <v>10</v>
      </c>
      <c r="F29" s="83">
        <v>26</v>
      </c>
    </row>
    <row r="30" spans="1:6" ht="15.75" customHeight="1" x14ac:dyDescent="0.2">
      <c r="A30" s="92" t="s">
        <v>1001</v>
      </c>
      <c r="B30" s="78" t="s">
        <v>1002</v>
      </c>
      <c r="C30" s="79">
        <v>1</v>
      </c>
      <c r="D30" s="79">
        <v>55</v>
      </c>
      <c r="E30" s="79">
        <v>10</v>
      </c>
      <c r="F30" s="79">
        <v>26</v>
      </c>
    </row>
    <row r="31" spans="1:6" ht="15.75" customHeight="1" x14ac:dyDescent="0.2">
      <c r="A31" s="94" t="s">
        <v>1003</v>
      </c>
      <c r="B31" s="82" t="s">
        <v>1004</v>
      </c>
      <c r="C31" s="83">
        <v>5</v>
      </c>
      <c r="D31" s="83">
        <v>52</v>
      </c>
      <c r="E31" s="83">
        <v>10</v>
      </c>
      <c r="F31" s="83">
        <v>26</v>
      </c>
    </row>
    <row r="32" spans="1:6" ht="15.75" customHeight="1" x14ac:dyDescent="0.2">
      <c r="A32" s="94" t="s">
        <v>1005</v>
      </c>
      <c r="B32" s="82" t="s">
        <v>1006</v>
      </c>
      <c r="C32" s="83">
        <v>40</v>
      </c>
      <c r="D32" s="83">
        <v>180</v>
      </c>
      <c r="E32" s="83">
        <v>85</v>
      </c>
      <c r="F32" s="83">
        <v>130</v>
      </c>
    </row>
    <row r="33" spans="1:6" ht="27" customHeight="1" x14ac:dyDescent="0.2">
      <c r="A33" s="94" t="s">
        <v>1007</v>
      </c>
      <c r="B33" s="82" t="s">
        <v>1008</v>
      </c>
      <c r="C33" s="83">
        <v>0.1</v>
      </c>
      <c r="D33" s="83">
        <v>200</v>
      </c>
      <c r="E33" s="83">
        <v>150</v>
      </c>
      <c r="F33" s="83">
        <v>200</v>
      </c>
    </row>
    <row r="34" spans="1:6" ht="27" customHeight="1" x14ac:dyDescent="0.2">
      <c r="A34" s="94" t="s">
        <v>1009</v>
      </c>
      <c r="B34" s="82" t="s">
        <v>1010</v>
      </c>
      <c r="C34" s="83">
        <v>1</v>
      </c>
      <c r="D34" s="83">
        <v>130</v>
      </c>
      <c r="E34" s="83">
        <v>10</v>
      </c>
      <c r="F34" s="83">
        <v>99</v>
      </c>
    </row>
    <row r="35" spans="1:6" ht="15.75" customHeight="1" x14ac:dyDescent="0.2">
      <c r="A35" s="94" t="s">
        <v>1011</v>
      </c>
      <c r="B35" s="82" t="s">
        <v>1012</v>
      </c>
      <c r="C35" s="83">
        <v>40</v>
      </c>
      <c r="D35" s="83">
        <v>180</v>
      </c>
      <c r="E35" s="83">
        <v>85</v>
      </c>
      <c r="F35" s="83">
        <v>130</v>
      </c>
    </row>
    <row r="36" spans="1:6" ht="27" customHeight="1" x14ac:dyDescent="0.2">
      <c r="A36" s="91" t="s">
        <v>1013</v>
      </c>
      <c r="B36" s="76" t="s">
        <v>1014</v>
      </c>
      <c r="C36" s="77">
        <v>35</v>
      </c>
      <c r="D36" s="77">
        <v>160</v>
      </c>
      <c r="E36" s="77">
        <v>50</v>
      </c>
      <c r="F36" s="77">
        <v>100</v>
      </c>
    </row>
    <row r="37" spans="1:6" ht="15.75" customHeight="1" x14ac:dyDescent="0.2">
      <c r="A37" s="95" t="s">
        <v>1015</v>
      </c>
      <c r="B37" s="78" t="s">
        <v>1016</v>
      </c>
      <c r="C37" s="79">
        <v>40</v>
      </c>
      <c r="D37" s="79">
        <v>110</v>
      </c>
      <c r="E37" s="79">
        <v>55</v>
      </c>
      <c r="F37" s="79">
        <v>110</v>
      </c>
    </row>
    <row r="38" spans="1:6" ht="16.5" customHeight="1" x14ac:dyDescent="0.2">
      <c r="A38" s="94" t="s">
        <v>1017</v>
      </c>
      <c r="B38" s="82" t="s">
        <v>1018</v>
      </c>
      <c r="C38" s="83">
        <v>0.1</v>
      </c>
      <c r="D38" s="83">
        <v>1</v>
      </c>
      <c r="E38" s="83">
        <v>0.1</v>
      </c>
      <c r="F38" s="83">
        <v>1</v>
      </c>
    </row>
    <row r="39" spans="1:6" ht="15.75" customHeight="1" x14ac:dyDescent="0.2">
      <c r="A39" s="397" t="s">
        <v>1019</v>
      </c>
      <c r="B39" s="386"/>
      <c r="C39" s="386"/>
      <c r="D39" s="386"/>
      <c r="E39" s="386"/>
      <c r="F39" s="386"/>
    </row>
    <row r="40" spans="1:6" ht="15.75" customHeight="1" x14ac:dyDescent="0.2">
      <c r="A40" s="94" t="s">
        <v>1020</v>
      </c>
      <c r="B40" s="82" t="s">
        <v>1021</v>
      </c>
      <c r="C40" s="83">
        <v>1.8</v>
      </c>
      <c r="D40" s="83">
        <v>7</v>
      </c>
      <c r="E40" s="83">
        <v>3.2</v>
      </c>
      <c r="F40" s="83">
        <v>5.5</v>
      </c>
    </row>
    <row r="41" spans="1:6" ht="15.75" customHeight="1" x14ac:dyDescent="0.2">
      <c r="A41" s="94" t="s">
        <v>1022</v>
      </c>
      <c r="B41" s="82" t="s">
        <v>1023</v>
      </c>
      <c r="C41" s="83">
        <v>1.8</v>
      </c>
      <c r="D41" s="83">
        <v>7</v>
      </c>
      <c r="E41" s="83">
        <v>3.7</v>
      </c>
      <c r="F41" s="83">
        <v>6</v>
      </c>
    </row>
    <row r="42" spans="1:6" ht="15.75" customHeight="1" x14ac:dyDescent="0.2">
      <c r="A42" s="92" t="s">
        <v>1024</v>
      </c>
      <c r="B42" s="78" t="s">
        <v>1025</v>
      </c>
      <c r="C42" s="79">
        <v>8</v>
      </c>
      <c r="D42" s="79">
        <v>28</v>
      </c>
      <c r="E42" s="79">
        <v>13</v>
      </c>
      <c r="F42" s="79">
        <v>18</v>
      </c>
    </row>
    <row r="43" spans="1:6" ht="15.75" customHeight="1" x14ac:dyDescent="0.2">
      <c r="A43" s="92" t="s">
        <v>1026</v>
      </c>
      <c r="B43" s="78" t="s">
        <v>1027</v>
      </c>
      <c r="C43" s="79">
        <v>0.5</v>
      </c>
      <c r="D43" s="79">
        <v>1.2</v>
      </c>
      <c r="E43" s="79">
        <v>0.7</v>
      </c>
      <c r="F43" s="79">
        <v>1.1000000000000001</v>
      </c>
    </row>
    <row r="44" spans="1:6" ht="15.75" customHeight="1" x14ac:dyDescent="0.2">
      <c r="A44" s="92" t="s">
        <v>1028</v>
      </c>
      <c r="B44" s="78" t="s">
        <v>1029</v>
      </c>
      <c r="C44" s="79">
        <v>6.2</v>
      </c>
      <c r="D44" s="79">
        <v>8.3000000000000007</v>
      </c>
      <c r="E44" s="79">
        <v>6.9</v>
      </c>
      <c r="F44" s="79">
        <v>7.4</v>
      </c>
    </row>
    <row r="45" spans="1:6" ht="15.75" customHeight="1" x14ac:dyDescent="0.2">
      <c r="A45" s="92" t="s">
        <v>1030</v>
      </c>
      <c r="B45" s="78" t="s">
        <v>1031</v>
      </c>
      <c r="C45" s="79">
        <v>2</v>
      </c>
      <c r="D45" s="79">
        <v>3.8</v>
      </c>
      <c r="E45" s="79">
        <v>2.4</v>
      </c>
      <c r="F45" s="79">
        <v>2.8</v>
      </c>
    </row>
    <row r="46" spans="1:6" ht="15.75" customHeight="1" x14ac:dyDescent="0.2">
      <c r="A46" s="92" t="s">
        <v>1032</v>
      </c>
      <c r="B46" s="78" t="s">
        <v>1033</v>
      </c>
      <c r="C46" s="79">
        <v>27</v>
      </c>
      <c r="D46" s="79">
        <v>142</v>
      </c>
      <c r="E46" s="79">
        <v>70</v>
      </c>
      <c r="F46" s="79">
        <v>90</v>
      </c>
    </row>
    <row r="47" spans="1:6" ht="15.75" customHeight="1" x14ac:dyDescent="0.2">
      <c r="A47" s="94" t="s">
        <v>1034</v>
      </c>
      <c r="B47" s="82" t="s">
        <v>1035</v>
      </c>
      <c r="C47" s="83">
        <v>27</v>
      </c>
      <c r="D47" s="83">
        <v>142</v>
      </c>
      <c r="E47" s="83">
        <v>70</v>
      </c>
      <c r="F47" s="83">
        <v>90</v>
      </c>
    </row>
    <row r="48" spans="1:6" ht="15.75" customHeight="1" x14ac:dyDescent="0.2">
      <c r="A48" s="92" t="s">
        <v>1036</v>
      </c>
      <c r="B48" s="78" t="s">
        <v>1037</v>
      </c>
      <c r="C48" s="79">
        <v>5</v>
      </c>
      <c r="D48" s="79">
        <v>52</v>
      </c>
      <c r="E48" s="79">
        <v>10</v>
      </c>
      <c r="F48" s="79">
        <v>26</v>
      </c>
    </row>
    <row r="49" spans="1:6" ht="15.75" customHeight="1" x14ac:dyDescent="0.2">
      <c r="A49" s="92" t="s">
        <v>1038</v>
      </c>
      <c r="B49" s="78" t="s">
        <v>1039</v>
      </c>
      <c r="C49" s="79">
        <v>36</v>
      </c>
      <c r="D49" s="79">
        <v>48.2</v>
      </c>
      <c r="E49" s="79">
        <v>37</v>
      </c>
      <c r="F49" s="79">
        <v>44</v>
      </c>
    </row>
    <row r="50" spans="1:6" ht="16.5" customHeight="1" x14ac:dyDescent="0.2">
      <c r="A50" s="92" t="s">
        <v>1040</v>
      </c>
      <c r="B50" s="78" t="s">
        <v>1041</v>
      </c>
      <c r="C50" s="79">
        <v>36</v>
      </c>
      <c r="D50" s="79">
        <v>48.2</v>
      </c>
      <c r="E50" s="79">
        <v>40</v>
      </c>
      <c r="F50" s="79">
        <v>48</v>
      </c>
    </row>
    <row r="51" spans="1:6" ht="15.75" customHeight="1" x14ac:dyDescent="0.2">
      <c r="A51" s="397" t="s">
        <v>1042</v>
      </c>
      <c r="B51" s="386"/>
      <c r="C51" s="386"/>
      <c r="D51" s="386"/>
      <c r="E51" s="386"/>
      <c r="F51" s="386"/>
    </row>
    <row r="52" spans="1:6" ht="16.5" customHeight="1" x14ac:dyDescent="0.2">
      <c r="A52" s="92" t="s">
        <v>1043</v>
      </c>
      <c r="B52" s="78" t="s">
        <v>1044</v>
      </c>
      <c r="C52" s="79">
        <v>135</v>
      </c>
      <c r="D52" s="79">
        <v>148</v>
      </c>
      <c r="E52" s="79">
        <v>135</v>
      </c>
      <c r="F52" s="79">
        <v>140</v>
      </c>
    </row>
    <row r="53" spans="1:6" ht="15.75" customHeight="1" x14ac:dyDescent="0.2">
      <c r="A53" s="397" t="s">
        <v>1045</v>
      </c>
      <c r="B53" s="386"/>
      <c r="C53" s="386"/>
      <c r="D53" s="386"/>
      <c r="E53" s="386"/>
      <c r="F53" s="386"/>
    </row>
    <row r="54" spans="1:6" ht="15.75" customHeight="1" x14ac:dyDescent="0.2">
      <c r="A54" s="94" t="s">
        <v>1046</v>
      </c>
      <c r="B54" s="82" t="s">
        <v>1047</v>
      </c>
      <c r="C54" s="83">
        <v>1.8</v>
      </c>
      <c r="D54" s="83">
        <v>7</v>
      </c>
      <c r="E54" s="83">
        <v>3.2</v>
      </c>
      <c r="F54" s="83">
        <v>5.5</v>
      </c>
    </row>
    <row r="55" spans="1:6" ht="15.75" customHeight="1" x14ac:dyDescent="0.2">
      <c r="A55" s="94" t="s">
        <v>1048</v>
      </c>
      <c r="B55" s="82" t="s">
        <v>1049</v>
      </c>
      <c r="C55" s="83">
        <v>1.8</v>
      </c>
      <c r="D55" s="83">
        <v>7</v>
      </c>
      <c r="E55" s="83">
        <v>3.7</v>
      </c>
      <c r="F55" s="83">
        <v>6</v>
      </c>
    </row>
    <row r="56" spans="1:6" ht="15.75" customHeight="1" x14ac:dyDescent="0.2">
      <c r="A56" s="92" t="s">
        <v>1050</v>
      </c>
      <c r="B56" s="78" t="s">
        <v>1051</v>
      </c>
      <c r="C56" s="79">
        <v>3.5</v>
      </c>
      <c r="D56" s="79">
        <v>5.5</v>
      </c>
      <c r="E56" s="79">
        <v>4</v>
      </c>
      <c r="F56" s="79">
        <v>4.5</v>
      </c>
    </row>
    <row r="57" spans="1:6" ht="15.75" customHeight="1" x14ac:dyDescent="0.2">
      <c r="A57" s="94" t="s">
        <v>1052</v>
      </c>
      <c r="B57" s="82" t="s">
        <v>1053</v>
      </c>
      <c r="C57" s="83">
        <v>135</v>
      </c>
      <c r="D57" s="83">
        <v>148</v>
      </c>
      <c r="E57" s="83">
        <v>135</v>
      </c>
      <c r="F57" s="83">
        <v>140</v>
      </c>
    </row>
    <row r="58" spans="1:6" ht="15.75" customHeight="1" x14ac:dyDescent="0.2">
      <c r="A58" s="94" t="s">
        <v>1054</v>
      </c>
      <c r="B58" s="82" t="s">
        <v>1055</v>
      </c>
      <c r="C58" s="83">
        <v>89</v>
      </c>
      <c r="D58" s="83">
        <v>215</v>
      </c>
      <c r="E58" s="83">
        <v>140</v>
      </c>
      <c r="F58" s="83">
        <v>180</v>
      </c>
    </row>
    <row r="59" spans="1:6" ht="15.75" customHeight="1" x14ac:dyDescent="0.2">
      <c r="A59" s="94" t="s">
        <v>1056</v>
      </c>
      <c r="B59" s="82" t="s">
        <v>1057</v>
      </c>
      <c r="C59" s="83">
        <v>1</v>
      </c>
      <c r="D59" s="83">
        <v>45</v>
      </c>
      <c r="E59" s="83">
        <v>10</v>
      </c>
      <c r="F59" s="83">
        <v>26</v>
      </c>
    </row>
    <row r="60" spans="1:6" ht="15.75" customHeight="1" x14ac:dyDescent="0.2">
      <c r="A60" s="94" t="s">
        <v>1058</v>
      </c>
      <c r="B60" s="85" t="s">
        <v>1059</v>
      </c>
      <c r="C60" s="83">
        <v>150</v>
      </c>
      <c r="D60" s="83">
        <v>400</v>
      </c>
      <c r="E60" s="83">
        <v>150</v>
      </c>
      <c r="F60" s="83">
        <v>450</v>
      </c>
    </row>
    <row r="61" spans="1:6" ht="15.75" customHeight="1" x14ac:dyDescent="0.2">
      <c r="A61" s="94" t="s">
        <v>1060</v>
      </c>
      <c r="B61" s="82" t="s">
        <v>1061</v>
      </c>
      <c r="C61" s="83">
        <v>4</v>
      </c>
      <c r="D61" s="83">
        <v>10</v>
      </c>
      <c r="E61" s="83">
        <v>4</v>
      </c>
      <c r="F61" s="83">
        <v>10</v>
      </c>
    </row>
    <row r="62" spans="1:6" ht="15.75" customHeight="1" x14ac:dyDescent="0.2">
      <c r="A62" s="94" t="s">
        <v>1062</v>
      </c>
      <c r="B62" s="82" t="s">
        <v>1063</v>
      </c>
      <c r="C62" s="83">
        <v>4</v>
      </c>
      <c r="D62" s="83">
        <v>12</v>
      </c>
      <c r="E62" s="83">
        <v>4</v>
      </c>
      <c r="F62" s="83">
        <v>12</v>
      </c>
    </row>
    <row r="63" spans="1:6" ht="16.5" customHeight="1" x14ac:dyDescent="0.2">
      <c r="A63" s="94" t="s">
        <v>1064</v>
      </c>
      <c r="B63" s="86" t="s">
        <v>1065</v>
      </c>
      <c r="C63" s="83">
        <v>0</v>
      </c>
      <c r="D63" s="83">
        <v>3</v>
      </c>
      <c r="E63" s="83">
        <v>0</v>
      </c>
      <c r="F63" s="83">
        <v>3</v>
      </c>
    </row>
    <row r="64" spans="1:6" ht="15.75" customHeight="1" x14ac:dyDescent="0.2">
      <c r="A64" s="397" t="s">
        <v>1066</v>
      </c>
      <c r="B64" s="386"/>
      <c r="C64" s="386"/>
      <c r="D64" s="386"/>
      <c r="E64" s="386"/>
      <c r="F64" s="386"/>
    </row>
    <row r="65" spans="1:6" ht="15.75" customHeight="1" x14ac:dyDescent="0.2">
      <c r="A65" s="94" t="s">
        <v>1067</v>
      </c>
      <c r="B65" s="82" t="s">
        <v>1068</v>
      </c>
      <c r="C65" s="83">
        <v>1.8</v>
      </c>
      <c r="D65" s="83">
        <v>7</v>
      </c>
      <c r="E65" s="83">
        <v>3.2</v>
      </c>
      <c r="F65" s="83">
        <v>5.5</v>
      </c>
    </row>
    <row r="66" spans="1:6" ht="15.75" customHeight="1" x14ac:dyDescent="0.2">
      <c r="A66" s="94" t="s">
        <v>1069</v>
      </c>
      <c r="B66" s="82" t="s">
        <v>1070</v>
      </c>
      <c r="C66" s="83">
        <v>1.8</v>
      </c>
      <c r="D66" s="83">
        <v>7</v>
      </c>
      <c r="E66" s="83">
        <v>3.7</v>
      </c>
      <c r="F66" s="83">
        <v>6</v>
      </c>
    </row>
    <row r="67" spans="1:6" ht="15.75" customHeight="1" x14ac:dyDescent="0.2">
      <c r="A67" s="94" t="s">
        <v>1071</v>
      </c>
      <c r="B67" s="82" t="s">
        <v>1072</v>
      </c>
      <c r="C67" s="83">
        <v>8</v>
      </c>
      <c r="D67" s="83">
        <v>28</v>
      </c>
      <c r="E67" s="83">
        <v>13</v>
      </c>
      <c r="F67" s="83">
        <v>18</v>
      </c>
    </row>
    <row r="68" spans="1:6" ht="15.75" customHeight="1" x14ac:dyDescent="0.2">
      <c r="A68" s="94" t="s">
        <v>1073</v>
      </c>
      <c r="B68" s="82" t="s">
        <v>1074</v>
      </c>
      <c r="C68" s="83">
        <v>0.5</v>
      </c>
      <c r="D68" s="83">
        <v>1.2</v>
      </c>
      <c r="E68" s="83">
        <v>0.7</v>
      </c>
      <c r="F68" s="83">
        <v>1.1000000000000001</v>
      </c>
    </row>
    <row r="69" spans="1:6" ht="15.75" customHeight="1" x14ac:dyDescent="0.2">
      <c r="A69" s="94" t="s">
        <v>1075</v>
      </c>
      <c r="B69" s="82" t="s">
        <v>1076</v>
      </c>
      <c r="C69" s="83">
        <v>59</v>
      </c>
      <c r="D69" s="83" t="s">
        <v>1077</v>
      </c>
      <c r="E69" s="83">
        <v>59</v>
      </c>
      <c r="F69" s="83" t="s">
        <v>1078</v>
      </c>
    </row>
    <row r="70" spans="1:6" ht="15.75" customHeight="1" x14ac:dyDescent="0.2">
      <c r="A70" s="94" t="s">
        <v>1079</v>
      </c>
      <c r="B70" s="82" t="s">
        <v>1080</v>
      </c>
      <c r="C70" s="83">
        <v>59</v>
      </c>
      <c r="D70" s="83" t="s">
        <v>1081</v>
      </c>
      <c r="E70" s="83">
        <v>59</v>
      </c>
      <c r="F70" s="83" t="s">
        <v>1082</v>
      </c>
    </row>
    <row r="71" spans="1:6" ht="15.75" customHeight="1" x14ac:dyDescent="0.2">
      <c r="A71" s="92" t="s">
        <v>1083</v>
      </c>
      <c r="B71" s="78" t="s">
        <v>1084</v>
      </c>
      <c r="C71" s="79">
        <v>3.5</v>
      </c>
      <c r="D71" s="79">
        <v>5.5</v>
      </c>
      <c r="E71" s="79">
        <v>4</v>
      </c>
      <c r="F71" s="79">
        <v>4.5</v>
      </c>
    </row>
    <row r="72" spans="1:6" ht="16.5" customHeight="1" x14ac:dyDescent="0.2">
      <c r="A72" s="94" t="s">
        <v>1085</v>
      </c>
      <c r="B72" s="82" t="s">
        <v>1086</v>
      </c>
      <c r="C72" s="83">
        <v>2.2999999999999998</v>
      </c>
      <c r="D72" s="83">
        <v>4.8</v>
      </c>
      <c r="E72" s="83">
        <v>3.5</v>
      </c>
      <c r="F72" s="83">
        <v>4</v>
      </c>
    </row>
    <row r="73" spans="1:6" ht="15.75" customHeight="1" x14ac:dyDescent="0.2">
      <c r="A73" s="397" t="s">
        <v>1087</v>
      </c>
      <c r="B73" s="386"/>
      <c r="C73" s="386"/>
      <c r="D73" s="386"/>
      <c r="E73" s="386"/>
      <c r="F73" s="386"/>
    </row>
    <row r="74" spans="1:6" ht="15.75" customHeight="1" x14ac:dyDescent="0.2">
      <c r="A74" s="94" t="s">
        <v>1088</v>
      </c>
      <c r="B74" s="82" t="s">
        <v>1089</v>
      </c>
      <c r="C74" s="83">
        <v>1.8</v>
      </c>
      <c r="D74" s="83">
        <v>7</v>
      </c>
      <c r="E74" s="83">
        <v>3.2</v>
      </c>
      <c r="F74" s="83">
        <v>5.5</v>
      </c>
    </row>
    <row r="75" spans="1:6" ht="15.75" customHeight="1" x14ac:dyDescent="0.2">
      <c r="A75" s="94" t="s">
        <v>1090</v>
      </c>
      <c r="B75" s="82" t="s">
        <v>1091</v>
      </c>
      <c r="C75" s="83">
        <v>1.8</v>
      </c>
      <c r="D75" s="83">
        <v>7</v>
      </c>
      <c r="E75" s="83">
        <v>3.7</v>
      </c>
      <c r="F75" s="83">
        <v>6</v>
      </c>
    </row>
    <row r="76" spans="1:6" ht="15.75" customHeight="1" x14ac:dyDescent="0.2">
      <c r="A76" s="92" t="s">
        <v>1092</v>
      </c>
      <c r="B76" s="78" t="s">
        <v>1093</v>
      </c>
      <c r="C76" s="79">
        <v>2</v>
      </c>
      <c r="D76" s="79">
        <v>3.8</v>
      </c>
      <c r="E76" s="79">
        <v>2.4</v>
      </c>
      <c r="F76" s="79">
        <v>2.8</v>
      </c>
    </row>
    <row r="77" spans="1:6" ht="15.75" customHeight="1" x14ac:dyDescent="0.2">
      <c r="A77" s="94" t="s">
        <v>1094</v>
      </c>
      <c r="B77" s="82" t="s">
        <v>1095</v>
      </c>
      <c r="C77" s="83">
        <v>2</v>
      </c>
      <c r="D77" s="83">
        <v>3.8</v>
      </c>
      <c r="E77" s="83">
        <v>2.4</v>
      </c>
      <c r="F77" s="83">
        <v>2.8</v>
      </c>
    </row>
    <row r="78" spans="1:6" ht="15.75" customHeight="1" x14ac:dyDescent="0.2">
      <c r="A78" s="94" t="s">
        <v>1096</v>
      </c>
      <c r="B78" s="82" t="s">
        <v>1097</v>
      </c>
      <c r="C78" s="83">
        <v>0.1</v>
      </c>
      <c r="D78" s="83">
        <v>1.5</v>
      </c>
      <c r="E78" s="83">
        <v>0.2</v>
      </c>
      <c r="F78" s="83">
        <v>1.2</v>
      </c>
    </row>
    <row r="79" spans="1:6" ht="15.75" customHeight="1" x14ac:dyDescent="0.2">
      <c r="A79" s="94" t="s">
        <v>1098</v>
      </c>
      <c r="B79" s="82" t="s">
        <v>1099</v>
      </c>
      <c r="C79" s="83">
        <v>27</v>
      </c>
      <c r="D79" s="83">
        <v>142</v>
      </c>
      <c r="E79" s="83">
        <v>70</v>
      </c>
      <c r="F79" s="83">
        <v>90</v>
      </c>
    </row>
    <row r="80" spans="1:6" ht="15.75" customHeight="1" x14ac:dyDescent="0.2">
      <c r="A80" s="94" t="s">
        <v>1100</v>
      </c>
      <c r="B80" s="82" t="s">
        <v>1101</v>
      </c>
      <c r="C80" s="83">
        <v>89</v>
      </c>
      <c r="D80" s="83">
        <v>215</v>
      </c>
      <c r="E80" s="83">
        <v>140</v>
      </c>
      <c r="F80" s="83">
        <v>180</v>
      </c>
    </row>
    <row r="81" spans="1:6" ht="15.75" customHeight="1" x14ac:dyDescent="0.2">
      <c r="A81" s="94" t="s">
        <v>1102</v>
      </c>
      <c r="B81" s="82" t="s">
        <v>1103</v>
      </c>
      <c r="C81" s="83">
        <v>1</v>
      </c>
      <c r="D81" s="83">
        <v>45</v>
      </c>
      <c r="E81" s="83">
        <v>10</v>
      </c>
      <c r="F81" s="83">
        <v>26</v>
      </c>
    </row>
    <row r="82" spans="1:6" ht="15.75" customHeight="1" x14ac:dyDescent="0.2">
      <c r="A82" s="94" t="s">
        <v>1104</v>
      </c>
      <c r="B82" s="82" t="s">
        <v>1105</v>
      </c>
      <c r="C82" s="83">
        <v>40</v>
      </c>
      <c r="D82" s="83">
        <v>180</v>
      </c>
      <c r="E82" s="83">
        <v>85</v>
      </c>
      <c r="F82" s="83">
        <v>130</v>
      </c>
    </row>
    <row r="83" spans="1:6" ht="15.75" customHeight="1" x14ac:dyDescent="0.2">
      <c r="A83" s="92" t="s">
        <v>1106</v>
      </c>
      <c r="B83" s="78" t="s">
        <v>1107</v>
      </c>
      <c r="C83" s="79">
        <v>0.1</v>
      </c>
      <c r="D83" s="79">
        <v>200</v>
      </c>
      <c r="E83" s="79">
        <v>150</v>
      </c>
      <c r="F83" s="79">
        <v>200</v>
      </c>
    </row>
    <row r="84" spans="1:6" ht="15.75" customHeight="1" x14ac:dyDescent="0.2">
      <c r="A84" s="92" t="s">
        <v>1108</v>
      </c>
      <c r="B84" s="78" t="s">
        <v>1109</v>
      </c>
      <c r="C84" s="79">
        <v>1</v>
      </c>
      <c r="D84" s="79">
        <v>130</v>
      </c>
      <c r="E84" s="79">
        <v>10</v>
      </c>
      <c r="F84" s="79">
        <v>99</v>
      </c>
    </row>
    <row r="85" spans="1:6" ht="15.75" customHeight="1" x14ac:dyDescent="0.2">
      <c r="A85" s="94" t="s">
        <v>1110</v>
      </c>
      <c r="B85" s="82" t="s">
        <v>1111</v>
      </c>
      <c r="C85" s="83">
        <v>40</v>
      </c>
      <c r="D85" s="83">
        <v>110</v>
      </c>
      <c r="E85" s="83">
        <v>55</v>
      </c>
      <c r="F85" s="83">
        <v>110</v>
      </c>
    </row>
    <row r="86" spans="1:6" ht="23.25" customHeight="1" x14ac:dyDescent="0.2">
      <c r="A86" s="94" t="s">
        <v>1112</v>
      </c>
      <c r="B86" s="82" t="s">
        <v>1113</v>
      </c>
      <c r="C86" s="83">
        <v>36</v>
      </c>
      <c r="D86" s="83">
        <v>48.2</v>
      </c>
      <c r="E86" s="83">
        <v>37</v>
      </c>
      <c r="F86" s="83">
        <v>44</v>
      </c>
    </row>
    <row r="87" spans="1:6" ht="38.25" customHeight="1" x14ac:dyDescent="0.2">
      <c r="A87" s="94" t="s">
        <v>1114</v>
      </c>
      <c r="B87" s="83" t="s">
        <v>1115</v>
      </c>
      <c r="C87" s="83">
        <v>0</v>
      </c>
      <c r="D87" s="83">
        <v>1</v>
      </c>
      <c r="E87" s="83">
        <v>0</v>
      </c>
      <c r="F87" s="83">
        <v>1</v>
      </c>
    </row>
    <row r="88" spans="1:6" ht="23.25" customHeight="1" x14ac:dyDescent="0.2">
      <c r="A88" s="94" t="s">
        <v>1116</v>
      </c>
      <c r="B88" s="82" t="s">
        <v>1117</v>
      </c>
      <c r="C88" s="83">
        <v>4</v>
      </c>
      <c r="D88" s="83">
        <v>10.5</v>
      </c>
      <c r="E88" s="83">
        <v>5</v>
      </c>
      <c r="F88" s="83">
        <v>8</v>
      </c>
    </row>
    <row r="89" spans="1:6" ht="37.5" customHeight="1" x14ac:dyDescent="0.2">
      <c r="A89" s="92" t="s">
        <v>1118</v>
      </c>
      <c r="B89" s="78" t="s">
        <v>1119</v>
      </c>
      <c r="C89" s="79">
        <v>4</v>
      </c>
      <c r="D89" s="79">
        <v>10.5</v>
      </c>
      <c r="E89" s="79">
        <v>5</v>
      </c>
      <c r="F89" s="79">
        <v>8</v>
      </c>
    </row>
    <row r="90" spans="1:6" ht="22.5" customHeight="1" x14ac:dyDescent="0.2">
      <c r="A90" s="92" t="s">
        <v>1120</v>
      </c>
      <c r="B90" s="78" t="s">
        <v>1121</v>
      </c>
      <c r="C90" s="79">
        <v>36</v>
      </c>
      <c r="D90" s="79">
        <v>48.2</v>
      </c>
      <c r="E90" s="79">
        <v>37</v>
      </c>
      <c r="F90" s="79">
        <v>44</v>
      </c>
    </row>
    <row r="91" spans="1:6" ht="27.75" customHeight="1" x14ac:dyDescent="0.2">
      <c r="A91" s="92" t="s">
        <v>1122</v>
      </c>
      <c r="B91" s="78" t="s">
        <v>1123</v>
      </c>
      <c r="C91" s="79">
        <v>36</v>
      </c>
      <c r="D91" s="79">
        <v>48.2</v>
      </c>
      <c r="E91" s="79">
        <v>40</v>
      </c>
      <c r="F91" s="79">
        <v>48</v>
      </c>
    </row>
    <row r="92" spans="1:6" ht="15.75" customHeight="1" x14ac:dyDescent="0.2">
      <c r="A92" s="94" t="s">
        <v>1124</v>
      </c>
      <c r="B92" s="82" t="s">
        <v>1125</v>
      </c>
      <c r="C92" s="83">
        <v>0</v>
      </c>
      <c r="D92" s="83">
        <v>5</v>
      </c>
      <c r="E92" s="83">
        <v>0</v>
      </c>
      <c r="F92" s="83">
        <v>3</v>
      </c>
    </row>
    <row r="93" spans="1:6" ht="15.75" customHeight="1" x14ac:dyDescent="0.2">
      <c r="A93" s="94" t="s">
        <v>1126</v>
      </c>
      <c r="B93" s="82" t="s">
        <v>1127</v>
      </c>
      <c r="C93" s="83">
        <v>0</v>
      </c>
      <c r="D93" s="83">
        <v>13</v>
      </c>
      <c r="E93" s="83">
        <v>0</v>
      </c>
      <c r="F93" s="83">
        <v>7</v>
      </c>
    </row>
    <row r="94" spans="1:6" ht="15" customHeight="1" x14ac:dyDescent="0.2">
      <c r="A94" s="401" t="s">
        <v>1128</v>
      </c>
      <c r="B94" s="386"/>
      <c r="C94" s="386"/>
      <c r="D94" s="386"/>
      <c r="E94" s="386"/>
      <c r="F94" s="386"/>
    </row>
    <row r="95" spans="1:6" ht="15.75" customHeight="1" x14ac:dyDescent="0.2">
      <c r="A95" s="397" t="s">
        <v>1129</v>
      </c>
      <c r="B95" s="386"/>
      <c r="C95" s="386"/>
      <c r="D95" s="386"/>
      <c r="E95" s="386"/>
      <c r="F95" s="386"/>
    </row>
    <row r="96" spans="1:6" ht="15.75" customHeight="1" x14ac:dyDescent="0.2">
      <c r="A96" s="91" t="s">
        <v>1130</v>
      </c>
      <c r="B96" s="76" t="s">
        <v>1131</v>
      </c>
      <c r="C96" s="77">
        <v>4</v>
      </c>
      <c r="D96" s="77">
        <v>10.5</v>
      </c>
      <c r="E96" s="77">
        <v>5</v>
      </c>
      <c r="F96" s="77">
        <v>8</v>
      </c>
    </row>
    <row r="97" spans="1:6" ht="15.75" customHeight="1" x14ac:dyDescent="0.2">
      <c r="A97" s="94" t="s">
        <v>1132</v>
      </c>
      <c r="B97" s="82" t="s">
        <v>1133</v>
      </c>
      <c r="C97" s="83">
        <v>40</v>
      </c>
      <c r="D97" s="83">
        <v>78</v>
      </c>
      <c r="E97" s="83">
        <v>40</v>
      </c>
      <c r="F97" s="83">
        <v>60</v>
      </c>
    </row>
    <row r="98" spans="1:6" ht="16.5" customHeight="1" x14ac:dyDescent="0.2">
      <c r="A98" s="92" t="s">
        <v>1134</v>
      </c>
      <c r="B98" s="78" t="s">
        <v>1135</v>
      </c>
      <c r="C98" s="79">
        <v>15</v>
      </c>
      <c r="D98" s="79">
        <v>50</v>
      </c>
      <c r="E98" s="79">
        <v>25</v>
      </c>
      <c r="F98" s="79">
        <v>40</v>
      </c>
    </row>
    <row r="99" spans="1:6" ht="15.75" customHeight="1" x14ac:dyDescent="0.2">
      <c r="A99" s="397" t="s">
        <v>1136</v>
      </c>
      <c r="B99" s="386"/>
      <c r="C99" s="386"/>
      <c r="D99" s="386"/>
      <c r="E99" s="386"/>
      <c r="F99" s="386"/>
    </row>
    <row r="100" spans="1:6" ht="15.75" customHeight="1" x14ac:dyDescent="0.2">
      <c r="A100" s="91" t="s">
        <v>1137</v>
      </c>
      <c r="B100" s="76" t="s">
        <v>1138</v>
      </c>
      <c r="C100" s="77">
        <v>4</v>
      </c>
      <c r="D100" s="77">
        <v>10.5</v>
      </c>
      <c r="E100" s="77">
        <v>5</v>
      </c>
      <c r="F100" s="77">
        <v>8</v>
      </c>
    </row>
    <row r="101" spans="1:6" ht="15.75" customHeight="1" x14ac:dyDescent="0.2">
      <c r="A101" s="92" t="s">
        <v>1139</v>
      </c>
      <c r="B101" s="78" t="s">
        <v>1140</v>
      </c>
      <c r="C101" s="79">
        <v>40</v>
      </c>
      <c r="D101" s="79">
        <v>78</v>
      </c>
      <c r="E101" s="79">
        <v>40</v>
      </c>
      <c r="F101" s="79">
        <v>60</v>
      </c>
    </row>
    <row r="102" spans="1:6" ht="16.5" customHeight="1" x14ac:dyDescent="0.2">
      <c r="A102" s="94" t="s">
        <v>1141</v>
      </c>
      <c r="B102" s="82" t="s">
        <v>1142</v>
      </c>
      <c r="C102" s="83">
        <v>15</v>
      </c>
      <c r="D102" s="83">
        <v>50</v>
      </c>
      <c r="E102" s="83">
        <v>25</v>
      </c>
      <c r="F102" s="83">
        <v>40</v>
      </c>
    </row>
    <row r="103" spans="1:6" ht="15.75" customHeight="1" x14ac:dyDescent="0.2">
      <c r="A103" s="397" t="s">
        <v>1143</v>
      </c>
      <c r="B103" s="386"/>
      <c r="C103" s="386"/>
      <c r="D103" s="386"/>
      <c r="E103" s="386"/>
      <c r="F103" s="386"/>
    </row>
    <row r="104" spans="1:6" ht="24" customHeight="1" x14ac:dyDescent="0.2">
      <c r="A104" s="92" t="s">
        <v>1144</v>
      </c>
      <c r="B104" s="78" t="s">
        <v>1145</v>
      </c>
      <c r="C104" s="79">
        <v>36</v>
      </c>
      <c r="D104" s="79">
        <v>48.2</v>
      </c>
      <c r="E104" s="79">
        <v>37</v>
      </c>
      <c r="F104" s="79">
        <v>44</v>
      </c>
    </row>
    <row r="105" spans="1:6" ht="24.75" customHeight="1" x14ac:dyDescent="0.2">
      <c r="A105" s="92" t="s">
        <v>1146</v>
      </c>
      <c r="B105" s="78" t="s">
        <v>1147</v>
      </c>
      <c r="C105" s="79">
        <v>36</v>
      </c>
      <c r="D105" s="79">
        <v>48.2</v>
      </c>
      <c r="E105" s="79">
        <v>40</v>
      </c>
      <c r="F105" s="79">
        <v>48</v>
      </c>
    </row>
    <row r="106" spans="1:6" ht="15.75" customHeight="1" x14ac:dyDescent="0.2">
      <c r="A106" s="94" t="s">
        <v>1148</v>
      </c>
      <c r="B106" s="82" t="s">
        <v>1149</v>
      </c>
      <c r="C106" s="83">
        <v>4</v>
      </c>
      <c r="D106" s="83">
        <v>10.5</v>
      </c>
      <c r="E106" s="83">
        <v>5</v>
      </c>
      <c r="F106" s="83">
        <v>8</v>
      </c>
    </row>
    <row r="107" spans="1:6" ht="15.75" customHeight="1" x14ac:dyDescent="0.2">
      <c r="A107" s="94" t="s">
        <v>1150</v>
      </c>
      <c r="B107" s="82" t="s">
        <v>1151</v>
      </c>
      <c r="C107" s="83">
        <v>0</v>
      </c>
      <c r="D107" s="83">
        <v>5</v>
      </c>
      <c r="E107" s="83">
        <v>0</v>
      </c>
      <c r="F107" s="83">
        <v>3</v>
      </c>
    </row>
    <row r="108" spans="1:6" ht="15.75" customHeight="1" x14ac:dyDescent="0.2">
      <c r="A108" s="94" t="s">
        <v>1152</v>
      </c>
      <c r="B108" s="82" t="s">
        <v>1153</v>
      </c>
      <c r="C108" s="83">
        <v>0</v>
      </c>
      <c r="D108" s="83">
        <v>5</v>
      </c>
      <c r="E108" s="83">
        <v>0</v>
      </c>
      <c r="F108" s="83">
        <v>1</v>
      </c>
    </row>
    <row r="109" spans="1:6" ht="15.75" customHeight="1" x14ac:dyDescent="0.2">
      <c r="A109" s="94" t="s">
        <v>1154</v>
      </c>
      <c r="B109" s="82" t="s">
        <v>1155</v>
      </c>
      <c r="C109" s="83">
        <v>0</v>
      </c>
      <c r="D109" s="83">
        <v>13</v>
      </c>
      <c r="E109" s="83">
        <v>0</v>
      </c>
      <c r="F109" s="83">
        <v>7</v>
      </c>
    </row>
    <row r="110" spans="1:6" ht="16.5" customHeight="1" x14ac:dyDescent="0.2">
      <c r="A110" s="94" t="s">
        <v>1156</v>
      </c>
      <c r="B110" s="82" t="s">
        <v>1157</v>
      </c>
      <c r="C110" s="83">
        <v>82</v>
      </c>
      <c r="D110" s="83">
        <v>103</v>
      </c>
      <c r="E110" s="83">
        <v>85</v>
      </c>
      <c r="F110" s="83">
        <v>92</v>
      </c>
    </row>
    <row r="111" spans="1:6" ht="15.75" customHeight="1" x14ac:dyDescent="0.2">
      <c r="A111" s="397" t="s">
        <v>1158</v>
      </c>
      <c r="B111" s="386"/>
      <c r="C111" s="386"/>
      <c r="D111" s="386"/>
      <c r="E111" s="386"/>
      <c r="F111" s="386"/>
    </row>
    <row r="112" spans="1:6" ht="15.75" customHeight="1" x14ac:dyDescent="0.2">
      <c r="A112" s="94" t="s">
        <v>1159</v>
      </c>
      <c r="B112" s="82" t="s">
        <v>1160</v>
      </c>
      <c r="C112" s="83">
        <v>19</v>
      </c>
      <c r="D112" s="83">
        <v>31</v>
      </c>
      <c r="E112" s="83">
        <v>25</v>
      </c>
      <c r="F112" s="83">
        <v>30</v>
      </c>
    </row>
    <row r="113" spans="1:6" ht="15.75" customHeight="1" x14ac:dyDescent="0.2">
      <c r="A113" s="92" t="s">
        <v>1161</v>
      </c>
      <c r="B113" s="78" t="s">
        <v>1162</v>
      </c>
      <c r="C113" s="79">
        <v>19</v>
      </c>
      <c r="D113" s="79">
        <v>31</v>
      </c>
      <c r="E113" s="79">
        <v>25</v>
      </c>
      <c r="F113" s="79">
        <v>30</v>
      </c>
    </row>
    <row r="114" spans="1:6" ht="15.75" customHeight="1" x14ac:dyDescent="0.2">
      <c r="A114" s="94" t="s">
        <v>1163</v>
      </c>
      <c r="B114" s="82" t="s">
        <v>1164</v>
      </c>
      <c r="C114" s="83">
        <v>3.9</v>
      </c>
      <c r="D114" s="83">
        <v>5.0999999999999996</v>
      </c>
      <c r="E114" s="83">
        <v>3.9</v>
      </c>
      <c r="F114" s="83">
        <v>4.5</v>
      </c>
    </row>
    <row r="115" spans="1:6" ht="15.75" customHeight="1" x14ac:dyDescent="0.2">
      <c r="A115" s="94" t="s">
        <v>1165</v>
      </c>
      <c r="B115" s="82" t="s">
        <v>1166</v>
      </c>
      <c r="C115" s="83">
        <v>3.9</v>
      </c>
      <c r="D115" s="83">
        <v>5.0999999999999996</v>
      </c>
      <c r="E115" s="83">
        <v>4.2</v>
      </c>
      <c r="F115" s="83">
        <v>4.9000000000000004</v>
      </c>
    </row>
    <row r="116" spans="1:6" ht="15.75" customHeight="1" x14ac:dyDescent="0.2">
      <c r="A116" s="94" t="s">
        <v>1167</v>
      </c>
      <c r="B116" s="82" t="s">
        <v>1168</v>
      </c>
      <c r="C116" s="83">
        <v>12</v>
      </c>
      <c r="D116" s="83">
        <v>16</v>
      </c>
      <c r="E116" s="83">
        <v>13.5</v>
      </c>
      <c r="F116" s="83">
        <v>14.5</v>
      </c>
    </row>
    <row r="117" spans="1:6" ht="15.75" customHeight="1" x14ac:dyDescent="0.2">
      <c r="A117" s="93" t="s">
        <v>1169</v>
      </c>
      <c r="B117" s="80" t="s">
        <v>1170</v>
      </c>
      <c r="C117" s="81">
        <v>12</v>
      </c>
      <c r="D117" s="81">
        <v>16</v>
      </c>
      <c r="E117" s="81">
        <v>13.5</v>
      </c>
      <c r="F117" s="81">
        <v>14.5</v>
      </c>
    </row>
    <row r="118" spans="1:6" ht="28.5" customHeight="1" x14ac:dyDescent="0.2">
      <c r="A118" s="94" t="s">
        <v>1171</v>
      </c>
      <c r="B118" s="82" t="s">
        <v>1172</v>
      </c>
      <c r="C118" s="83">
        <v>36</v>
      </c>
      <c r="D118" s="83">
        <v>48.2</v>
      </c>
      <c r="E118" s="83">
        <v>37</v>
      </c>
      <c r="F118" s="83">
        <v>44</v>
      </c>
    </row>
    <row r="119" spans="1:6" ht="26.25" customHeight="1" x14ac:dyDescent="0.2">
      <c r="A119" s="94" t="s">
        <v>1173</v>
      </c>
      <c r="B119" s="82" t="s">
        <v>1174</v>
      </c>
      <c r="C119" s="83">
        <v>36</v>
      </c>
      <c r="D119" s="83">
        <v>48.2</v>
      </c>
      <c r="E119" s="83">
        <v>40</v>
      </c>
      <c r="F119" s="83">
        <v>48</v>
      </c>
    </row>
    <row r="120" spans="1:6" ht="15.75" customHeight="1" x14ac:dyDescent="0.2">
      <c r="A120" s="397" t="s">
        <v>1175</v>
      </c>
      <c r="B120" s="386"/>
      <c r="C120" s="386"/>
      <c r="D120" s="386"/>
      <c r="E120" s="386"/>
      <c r="F120" s="386"/>
    </row>
    <row r="121" spans="1:6" ht="16.5" customHeight="1" x14ac:dyDescent="0.2">
      <c r="A121" s="92" t="s">
        <v>1176</v>
      </c>
      <c r="B121" s="78" t="s">
        <v>1177</v>
      </c>
      <c r="C121" s="79">
        <v>4</v>
      </c>
      <c r="D121" s="79">
        <v>10.5</v>
      </c>
      <c r="E121" s="79">
        <v>5</v>
      </c>
      <c r="F121" s="79">
        <v>8</v>
      </c>
    </row>
    <row r="122" spans="1:6" ht="15.75" customHeight="1" x14ac:dyDescent="0.2">
      <c r="A122" s="397" t="s">
        <v>1178</v>
      </c>
      <c r="B122" s="386"/>
      <c r="C122" s="386"/>
      <c r="D122" s="386"/>
      <c r="E122" s="386"/>
      <c r="F122" s="386"/>
    </row>
    <row r="123" spans="1:6" ht="15.75" customHeight="1" x14ac:dyDescent="0.2">
      <c r="A123" s="92" t="s">
        <v>1179</v>
      </c>
      <c r="B123" s="78" t="s">
        <v>1180</v>
      </c>
      <c r="C123" s="79">
        <v>0.1</v>
      </c>
      <c r="D123" s="79">
        <v>1.5</v>
      </c>
      <c r="E123" s="79">
        <v>0.2</v>
      </c>
      <c r="F123" s="79">
        <v>1.2</v>
      </c>
    </row>
    <row r="124" spans="1:6" ht="15.75" customHeight="1" x14ac:dyDescent="0.2">
      <c r="A124" s="94" t="s">
        <v>1181</v>
      </c>
      <c r="B124" s="82" t="s">
        <v>1182</v>
      </c>
      <c r="C124" s="83">
        <v>36</v>
      </c>
      <c r="D124" s="83">
        <v>48.2</v>
      </c>
      <c r="E124" s="83">
        <v>37</v>
      </c>
      <c r="F124" s="83">
        <v>44</v>
      </c>
    </row>
    <row r="125" spans="1:6" ht="16.5" customHeight="1" x14ac:dyDescent="0.2">
      <c r="A125" s="94" t="s">
        <v>1183</v>
      </c>
      <c r="B125" s="82" t="s">
        <v>1184</v>
      </c>
      <c r="C125" s="83">
        <v>36</v>
      </c>
      <c r="D125" s="83">
        <v>48.2</v>
      </c>
      <c r="E125" s="83">
        <v>40</v>
      </c>
      <c r="F125" s="83">
        <v>48</v>
      </c>
    </row>
    <row r="126" spans="1:6" ht="15.75" customHeight="1" x14ac:dyDescent="0.2">
      <c r="A126" s="397" t="s">
        <v>1185</v>
      </c>
      <c r="B126" s="386"/>
      <c r="C126" s="386"/>
      <c r="D126" s="386"/>
      <c r="E126" s="386"/>
      <c r="F126" s="386"/>
    </row>
    <row r="127" spans="1:6" ht="15.75" customHeight="1" x14ac:dyDescent="0.2">
      <c r="A127" s="94" t="s">
        <v>1186</v>
      </c>
      <c r="B127" s="82" t="s">
        <v>1187</v>
      </c>
      <c r="C127" s="83">
        <v>1</v>
      </c>
      <c r="D127" s="83">
        <v>45</v>
      </c>
      <c r="E127" s="83">
        <v>10</v>
      </c>
      <c r="F127" s="83">
        <v>26</v>
      </c>
    </row>
    <row r="128" spans="1:6" ht="16.5" customHeight="1" x14ac:dyDescent="0.2">
      <c r="A128" s="94" t="s">
        <v>1188</v>
      </c>
      <c r="B128" s="82" t="s">
        <v>1189</v>
      </c>
      <c r="C128" s="83">
        <v>1</v>
      </c>
      <c r="D128" s="83">
        <v>55</v>
      </c>
      <c r="E128" s="83">
        <v>10</v>
      </c>
      <c r="F128" s="83">
        <v>26</v>
      </c>
    </row>
    <row r="129" spans="1:6" ht="15.75" customHeight="1" x14ac:dyDescent="0.2">
      <c r="A129" s="397" t="s">
        <v>1190</v>
      </c>
      <c r="B129" s="386"/>
      <c r="C129" s="386"/>
      <c r="D129" s="386"/>
      <c r="E129" s="386"/>
      <c r="F129" s="386"/>
    </row>
    <row r="130" spans="1:6" ht="16.5" customHeight="1" x14ac:dyDescent="0.2">
      <c r="A130" s="94" t="s">
        <v>1191</v>
      </c>
      <c r="B130" s="82" t="s">
        <v>1192</v>
      </c>
      <c r="C130" s="83">
        <v>27</v>
      </c>
      <c r="D130" s="83">
        <v>142</v>
      </c>
      <c r="E130" s="83">
        <v>70</v>
      </c>
      <c r="F130" s="83">
        <v>90</v>
      </c>
    </row>
    <row r="131" spans="1:6" ht="15.75" customHeight="1" x14ac:dyDescent="0.2">
      <c r="A131" s="397" t="s">
        <v>1193</v>
      </c>
      <c r="B131" s="386"/>
      <c r="C131" s="386"/>
      <c r="D131" s="386"/>
      <c r="E131" s="386"/>
      <c r="F131" s="386"/>
    </row>
    <row r="132" spans="1:6" ht="15.75" customHeight="1" x14ac:dyDescent="0.2">
      <c r="A132" s="94" t="s">
        <v>1194</v>
      </c>
      <c r="B132" s="82" t="s">
        <v>1195</v>
      </c>
      <c r="C132" s="83">
        <v>0.1</v>
      </c>
      <c r="D132" s="83">
        <v>1.5</v>
      </c>
      <c r="E132" s="83">
        <v>0.2</v>
      </c>
      <c r="F132" s="83">
        <v>1.2</v>
      </c>
    </row>
    <row r="133" spans="1:6" ht="15.75" customHeight="1" x14ac:dyDescent="0.2">
      <c r="A133" s="92" t="s">
        <v>1196</v>
      </c>
      <c r="B133" s="78" t="s">
        <v>1197</v>
      </c>
      <c r="C133" s="79">
        <v>40</v>
      </c>
      <c r="D133" s="79">
        <v>180</v>
      </c>
      <c r="E133" s="79">
        <v>85</v>
      </c>
      <c r="F133" s="79">
        <v>130</v>
      </c>
    </row>
    <row r="134" spans="1:6" ht="15.75" customHeight="1" x14ac:dyDescent="0.2">
      <c r="A134" s="92" t="s">
        <v>1198</v>
      </c>
      <c r="B134" s="78" t="s">
        <v>1199</v>
      </c>
      <c r="C134" s="79">
        <v>36</v>
      </c>
      <c r="D134" s="79">
        <v>48.2</v>
      </c>
      <c r="E134" s="79">
        <v>37</v>
      </c>
      <c r="F134" s="79">
        <v>44</v>
      </c>
    </row>
    <row r="135" spans="1:6" ht="15.75" customHeight="1" x14ac:dyDescent="0.2">
      <c r="A135" s="92" t="s">
        <v>1200</v>
      </c>
      <c r="B135" s="78" t="s">
        <v>1201</v>
      </c>
      <c r="C135" s="79">
        <v>36</v>
      </c>
      <c r="D135" s="79">
        <v>48.2</v>
      </c>
      <c r="E135" s="79">
        <v>40</v>
      </c>
      <c r="F135" s="79">
        <v>48</v>
      </c>
    </row>
    <row r="136" spans="1:6" ht="15.75" customHeight="1" x14ac:dyDescent="0.2">
      <c r="A136" s="92" t="s">
        <v>1202</v>
      </c>
      <c r="B136" s="78" t="s">
        <v>1203</v>
      </c>
      <c r="C136" s="79">
        <v>12</v>
      </c>
      <c r="D136" s="79">
        <v>16</v>
      </c>
      <c r="E136" s="79">
        <v>13.5</v>
      </c>
      <c r="F136" s="79">
        <v>14.5</v>
      </c>
    </row>
    <row r="137" spans="1:6" ht="15.75" customHeight="1" x14ac:dyDescent="0.2">
      <c r="A137" s="92" t="s">
        <v>1204</v>
      </c>
      <c r="B137" s="78" t="s">
        <v>1205</v>
      </c>
      <c r="C137" s="79">
        <v>12</v>
      </c>
      <c r="D137" s="79">
        <v>16</v>
      </c>
      <c r="E137" s="79">
        <v>13.5</v>
      </c>
      <c r="F137" s="79">
        <v>14.5</v>
      </c>
    </row>
    <row r="138" spans="1:6" ht="15.75" customHeight="1" x14ac:dyDescent="0.2">
      <c r="A138" s="94" t="s">
        <v>1206</v>
      </c>
      <c r="B138" s="82" t="s">
        <v>1207</v>
      </c>
      <c r="C138" s="83">
        <v>82</v>
      </c>
      <c r="D138" s="83">
        <v>103</v>
      </c>
      <c r="E138" s="83">
        <v>85</v>
      </c>
      <c r="F138" s="83">
        <v>92</v>
      </c>
    </row>
    <row r="139" spans="1:6" ht="15.75" customHeight="1" x14ac:dyDescent="0.2">
      <c r="A139" s="94" t="s">
        <v>1208</v>
      </c>
      <c r="B139" s="82" t="s">
        <v>1209</v>
      </c>
      <c r="C139" s="83">
        <v>27</v>
      </c>
      <c r="D139" s="83">
        <v>34</v>
      </c>
      <c r="E139" s="83">
        <v>27</v>
      </c>
      <c r="F139" s="83">
        <v>32</v>
      </c>
    </row>
    <row r="140" spans="1:6" ht="15.75" customHeight="1" x14ac:dyDescent="0.2">
      <c r="A140" s="94" t="s">
        <v>1210</v>
      </c>
      <c r="B140" s="82" t="s">
        <v>1211</v>
      </c>
      <c r="C140" s="83">
        <v>30.9</v>
      </c>
      <c r="D140" s="83">
        <v>35.4</v>
      </c>
      <c r="E140" s="83">
        <v>32</v>
      </c>
      <c r="F140" s="83">
        <v>35</v>
      </c>
    </row>
    <row r="141" spans="1:6" ht="15.75" customHeight="1" x14ac:dyDescent="0.2">
      <c r="A141" s="94" t="s">
        <v>1212</v>
      </c>
      <c r="B141" s="82" t="s">
        <v>1213</v>
      </c>
      <c r="C141" s="83">
        <v>10.8</v>
      </c>
      <c r="D141" s="83">
        <v>14.8</v>
      </c>
      <c r="E141" s="83">
        <v>0</v>
      </c>
      <c r="F141" s="83">
        <v>13</v>
      </c>
    </row>
    <row r="142" spans="1:6" ht="15.75" customHeight="1" x14ac:dyDescent="0.2">
      <c r="A142" s="92" t="s">
        <v>1214</v>
      </c>
      <c r="B142" s="78" t="s">
        <v>1215</v>
      </c>
      <c r="C142" s="79">
        <v>82</v>
      </c>
      <c r="D142" s="79">
        <v>103</v>
      </c>
      <c r="E142" s="79">
        <v>85</v>
      </c>
      <c r="F142" s="79">
        <v>92</v>
      </c>
    </row>
    <row r="143" spans="1:6" ht="15.75" customHeight="1" x14ac:dyDescent="0.2">
      <c r="A143" s="92" t="s">
        <v>1216</v>
      </c>
      <c r="B143" s="78" t="s">
        <v>1217</v>
      </c>
      <c r="C143" s="79">
        <v>27</v>
      </c>
      <c r="D143" s="79">
        <v>34</v>
      </c>
      <c r="E143" s="79">
        <v>27</v>
      </c>
      <c r="F143" s="79">
        <v>32</v>
      </c>
    </row>
    <row r="144" spans="1:6" ht="15.75" customHeight="1" x14ac:dyDescent="0.2">
      <c r="A144" s="92" t="s">
        <v>1218</v>
      </c>
      <c r="B144" s="78" t="s">
        <v>1219</v>
      </c>
      <c r="C144" s="79">
        <v>30.9</v>
      </c>
      <c r="D144" s="79">
        <v>35.4</v>
      </c>
      <c r="E144" s="79">
        <v>32</v>
      </c>
      <c r="F144" s="79">
        <v>35</v>
      </c>
    </row>
    <row r="145" spans="1:6" ht="15.75" customHeight="1" x14ac:dyDescent="0.2">
      <c r="A145" s="92" t="s">
        <v>1220</v>
      </c>
      <c r="B145" s="78" t="s">
        <v>1221</v>
      </c>
      <c r="C145" s="79">
        <v>10.8</v>
      </c>
      <c r="D145" s="79">
        <v>14.8</v>
      </c>
      <c r="E145" s="79">
        <v>0</v>
      </c>
      <c r="F145" s="79">
        <v>13</v>
      </c>
    </row>
    <row r="146" spans="1:6" ht="15.75" customHeight="1" x14ac:dyDescent="0.2">
      <c r="A146" s="92" t="s">
        <v>1222</v>
      </c>
      <c r="B146" s="78" t="s">
        <v>1223</v>
      </c>
      <c r="C146" s="79">
        <v>10</v>
      </c>
      <c r="D146" s="79">
        <v>235</v>
      </c>
      <c r="E146" s="79">
        <v>40</v>
      </c>
      <c r="F146" s="79">
        <v>110</v>
      </c>
    </row>
    <row r="147" spans="1:6" ht="16.5" customHeight="1" x14ac:dyDescent="0.2">
      <c r="A147" s="96" t="s">
        <v>1224</v>
      </c>
      <c r="B147" s="87" t="s">
        <v>1225</v>
      </c>
      <c r="C147" s="88">
        <v>10</v>
      </c>
      <c r="D147" s="88">
        <v>235</v>
      </c>
      <c r="E147" s="88">
        <v>40</v>
      </c>
      <c r="F147" s="88">
        <v>200</v>
      </c>
    </row>
    <row r="148" spans="1:6" ht="15.75" customHeight="1" x14ac:dyDescent="0.2">
      <c r="A148" s="397" t="s">
        <v>1226</v>
      </c>
      <c r="B148" s="386"/>
      <c r="C148" s="386"/>
      <c r="D148" s="386"/>
      <c r="E148" s="386"/>
      <c r="F148" s="386"/>
    </row>
    <row r="149" spans="1:6" ht="15.75" customHeight="1" x14ac:dyDescent="0.2">
      <c r="A149" s="94" t="s">
        <v>1227</v>
      </c>
      <c r="B149" s="82" t="s">
        <v>1228</v>
      </c>
      <c r="C149" s="83">
        <v>2</v>
      </c>
      <c r="D149" s="83">
        <v>3.8</v>
      </c>
      <c r="E149" s="83">
        <v>2.4</v>
      </c>
      <c r="F149" s="83">
        <v>2.8</v>
      </c>
    </row>
    <row r="150" spans="1:6" ht="15.75" customHeight="1" x14ac:dyDescent="0.2">
      <c r="A150" s="92" t="s">
        <v>1229</v>
      </c>
      <c r="B150" s="78" t="s">
        <v>1230</v>
      </c>
      <c r="C150" s="79">
        <v>0.1</v>
      </c>
      <c r="D150" s="79">
        <v>200</v>
      </c>
      <c r="E150" s="79">
        <v>150</v>
      </c>
      <c r="F150" s="79">
        <v>200</v>
      </c>
    </row>
    <row r="151" spans="1:6" ht="15.75" customHeight="1" x14ac:dyDescent="0.2">
      <c r="A151" s="92" t="s">
        <v>1231</v>
      </c>
      <c r="B151" s="78" t="s">
        <v>1232</v>
      </c>
      <c r="C151" s="79">
        <v>1</v>
      </c>
      <c r="D151" s="79">
        <v>130</v>
      </c>
      <c r="E151" s="79">
        <v>10</v>
      </c>
      <c r="F151" s="79">
        <v>99</v>
      </c>
    </row>
    <row r="152" spans="1:6" ht="15.75" customHeight="1" x14ac:dyDescent="0.2">
      <c r="A152" s="92" t="s">
        <v>1233</v>
      </c>
      <c r="B152" s="78" t="s">
        <v>1234</v>
      </c>
      <c r="C152" s="79">
        <v>40</v>
      </c>
      <c r="D152" s="79">
        <v>110</v>
      </c>
      <c r="E152" s="79">
        <v>55</v>
      </c>
      <c r="F152" s="79">
        <v>110</v>
      </c>
    </row>
    <row r="153" spans="1:6" ht="15.75" customHeight="1" x14ac:dyDescent="0.2">
      <c r="A153" s="92" t="s">
        <v>1235</v>
      </c>
      <c r="B153" s="78" t="s">
        <v>1236</v>
      </c>
      <c r="C153" s="79">
        <v>27</v>
      </c>
      <c r="D153" s="79">
        <v>34</v>
      </c>
      <c r="E153" s="79">
        <v>27</v>
      </c>
      <c r="F153" s="79">
        <v>32</v>
      </c>
    </row>
    <row r="154" spans="1:6" ht="15.75" customHeight="1" x14ac:dyDescent="0.2">
      <c r="A154" s="92" t="s">
        <v>1237</v>
      </c>
      <c r="B154" s="78" t="s">
        <v>1238</v>
      </c>
      <c r="C154" s="79">
        <v>30.9</v>
      </c>
      <c r="D154" s="79">
        <v>35.4</v>
      </c>
      <c r="E154" s="79">
        <v>32</v>
      </c>
      <c r="F154" s="79">
        <v>35</v>
      </c>
    </row>
    <row r="155" spans="1:6" ht="13.15" customHeight="1" x14ac:dyDescent="0.2">
      <c r="A155" s="92" t="s">
        <v>1239</v>
      </c>
      <c r="B155" s="89" t="s">
        <v>1240</v>
      </c>
      <c r="C155" s="79">
        <v>150</v>
      </c>
      <c r="D155" s="79">
        <v>400</v>
      </c>
      <c r="E155" s="79">
        <v>150</v>
      </c>
      <c r="F155" s="79">
        <v>450</v>
      </c>
    </row>
    <row r="156" spans="1:6" ht="12.4" customHeight="1" x14ac:dyDescent="0.2">
      <c r="A156" s="92" t="s">
        <v>1241</v>
      </c>
      <c r="B156" s="78" t="s">
        <v>1242</v>
      </c>
      <c r="C156" s="79">
        <v>0.3</v>
      </c>
      <c r="D156" s="79">
        <v>5.7</v>
      </c>
      <c r="E156" s="79">
        <v>1.5</v>
      </c>
      <c r="F156" s="79">
        <v>3</v>
      </c>
    </row>
    <row r="157" spans="1:6" ht="15.75" customHeight="1" x14ac:dyDescent="0.2">
      <c r="A157" s="397" t="s">
        <v>1243</v>
      </c>
      <c r="B157" s="386"/>
      <c r="C157" s="386"/>
      <c r="D157" s="386"/>
      <c r="E157" s="386"/>
      <c r="F157" s="386"/>
    </row>
    <row r="158" spans="1:6" ht="15.75" customHeight="1" x14ac:dyDescent="0.2">
      <c r="A158" s="94" t="s">
        <v>1244</v>
      </c>
      <c r="B158" s="82" t="s">
        <v>1245</v>
      </c>
      <c r="C158" s="83">
        <v>135</v>
      </c>
      <c r="D158" s="83">
        <v>148</v>
      </c>
      <c r="E158" s="83">
        <v>135</v>
      </c>
      <c r="F158" s="83">
        <v>140</v>
      </c>
    </row>
    <row r="159" spans="1:6" ht="15.75" customHeight="1" x14ac:dyDescent="0.2">
      <c r="A159" s="94" t="s">
        <v>1246</v>
      </c>
      <c r="B159" s="82" t="s">
        <v>1247</v>
      </c>
      <c r="C159" s="83">
        <v>8</v>
      </c>
      <c r="D159" s="83">
        <v>28</v>
      </c>
      <c r="E159" s="83">
        <v>13</v>
      </c>
      <c r="F159" s="83">
        <v>18</v>
      </c>
    </row>
    <row r="160" spans="1:6" ht="15.75" customHeight="1" x14ac:dyDescent="0.2">
      <c r="A160" s="94" t="s">
        <v>1248</v>
      </c>
      <c r="B160" s="82" t="s">
        <v>1249</v>
      </c>
      <c r="C160" s="83">
        <v>3.5</v>
      </c>
      <c r="D160" s="83">
        <v>5.5</v>
      </c>
      <c r="E160" s="83">
        <v>4</v>
      </c>
      <c r="F160" s="83">
        <v>4.5</v>
      </c>
    </row>
    <row r="161" spans="1:6" ht="15.75" customHeight="1" x14ac:dyDescent="0.2">
      <c r="A161" s="94" t="s">
        <v>1250</v>
      </c>
      <c r="B161" s="82" t="s">
        <v>1251</v>
      </c>
      <c r="C161" s="83">
        <v>6.2</v>
      </c>
      <c r="D161" s="83">
        <v>8.3000000000000007</v>
      </c>
      <c r="E161" s="83">
        <v>6.9</v>
      </c>
      <c r="F161" s="83">
        <v>7.4</v>
      </c>
    </row>
    <row r="162" spans="1:6" ht="15.75" customHeight="1" x14ac:dyDescent="0.2">
      <c r="A162" s="94" t="s">
        <v>1252</v>
      </c>
      <c r="B162" s="82" t="s">
        <v>1253</v>
      </c>
      <c r="C162" s="83">
        <v>3.8</v>
      </c>
      <c r="D162" s="83">
        <v>5</v>
      </c>
      <c r="E162" s="83">
        <v>4</v>
      </c>
      <c r="F162" s="83">
        <v>5</v>
      </c>
    </row>
    <row r="163" spans="1:6" ht="15.75" customHeight="1" x14ac:dyDescent="0.2">
      <c r="A163" s="94" t="s">
        <v>1254</v>
      </c>
      <c r="B163" s="82" t="s">
        <v>1255</v>
      </c>
      <c r="C163" s="83">
        <v>3.9</v>
      </c>
      <c r="D163" s="83">
        <v>5.0999999999999996</v>
      </c>
      <c r="E163" s="83">
        <v>3.9</v>
      </c>
      <c r="F163" s="83">
        <v>4.5</v>
      </c>
    </row>
    <row r="164" spans="1:6" ht="15.75" customHeight="1" x14ac:dyDescent="0.2">
      <c r="A164" s="94" t="s">
        <v>1256</v>
      </c>
      <c r="B164" s="82" t="s">
        <v>1257</v>
      </c>
      <c r="C164" s="83">
        <v>3.9</v>
      </c>
      <c r="D164" s="83">
        <v>5.0999999999999996</v>
      </c>
      <c r="E164" s="83">
        <v>4.2</v>
      </c>
      <c r="F164" s="83">
        <v>4.9000000000000004</v>
      </c>
    </row>
    <row r="165" spans="1:6" ht="15.75" customHeight="1" x14ac:dyDescent="0.2">
      <c r="A165" s="92" t="s">
        <v>1258</v>
      </c>
      <c r="B165" s="78" t="s">
        <v>1259</v>
      </c>
      <c r="C165" s="79">
        <v>36</v>
      </c>
      <c r="D165" s="79">
        <v>48.2</v>
      </c>
      <c r="E165" s="79">
        <v>37</v>
      </c>
      <c r="F165" s="79">
        <v>44</v>
      </c>
    </row>
    <row r="166" spans="1:6" ht="15.75" customHeight="1" x14ac:dyDescent="0.2">
      <c r="A166" s="92" t="s">
        <v>1260</v>
      </c>
      <c r="B166" s="78" t="s">
        <v>1261</v>
      </c>
      <c r="C166" s="79">
        <v>36</v>
      </c>
      <c r="D166" s="79">
        <v>48.2</v>
      </c>
      <c r="E166" s="79">
        <v>40</v>
      </c>
      <c r="F166" s="79">
        <v>48</v>
      </c>
    </row>
    <row r="167" spans="1:6" ht="15.75" customHeight="1" x14ac:dyDescent="0.2">
      <c r="A167" s="92" t="s">
        <v>1262</v>
      </c>
      <c r="B167" s="78" t="s">
        <v>1263</v>
      </c>
      <c r="C167" s="79">
        <v>12</v>
      </c>
      <c r="D167" s="79">
        <v>16</v>
      </c>
      <c r="E167" s="79">
        <v>13.5</v>
      </c>
      <c r="F167" s="79">
        <v>14.5</v>
      </c>
    </row>
    <row r="168" spans="1:6" ht="16.5" customHeight="1" x14ac:dyDescent="0.2">
      <c r="A168" s="92" t="s">
        <v>1264</v>
      </c>
      <c r="B168" s="78" t="s">
        <v>1265</v>
      </c>
      <c r="C168" s="79">
        <v>12</v>
      </c>
      <c r="D168" s="79">
        <v>16</v>
      </c>
      <c r="E168" s="79">
        <v>13.5</v>
      </c>
      <c r="F168" s="79">
        <v>14.5</v>
      </c>
    </row>
    <row r="169" spans="1:6" ht="15.75" customHeight="1" x14ac:dyDescent="0.2">
      <c r="A169" s="397" t="s">
        <v>1266</v>
      </c>
      <c r="B169" s="386"/>
      <c r="C169" s="386"/>
      <c r="D169" s="386"/>
      <c r="E169" s="386"/>
      <c r="F169" s="386"/>
    </row>
    <row r="170" spans="1:6" ht="15.75" customHeight="1" x14ac:dyDescent="0.2">
      <c r="A170" s="92" t="s">
        <v>1267</v>
      </c>
      <c r="B170" s="78" t="s">
        <v>1268</v>
      </c>
      <c r="C170" s="79">
        <v>19</v>
      </c>
      <c r="D170" s="79">
        <v>31</v>
      </c>
      <c r="E170" s="79">
        <v>25</v>
      </c>
      <c r="F170" s="79">
        <v>30</v>
      </c>
    </row>
    <row r="171" spans="1:6" ht="15.75" customHeight="1" x14ac:dyDescent="0.2">
      <c r="A171" s="94" t="s">
        <v>1269</v>
      </c>
      <c r="B171" s="82" t="s">
        <v>1270</v>
      </c>
      <c r="C171" s="83">
        <v>3.5</v>
      </c>
      <c r="D171" s="83">
        <v>5.5</v>
      </c>
      <c r="E171" s="83">
        <v>4</v>
      </c>
      <c r="F171" s="83">
        <v>4.5</v>
      </c>
    </row>
    <row r="172" spans="1:6" ht="16.5" customHeight="1" x14ac:dyDescent="0.2">
      <c r="A172" s="94" t="s">
        <v>1271</v>
      </c>
      <c r="B172" s="82" t="s">
        <v>1272</v>
      </c>
      <c r="C172" s="83">
        <v>99</v>
      </c>
      <c r="D172" s="83">
        <v>111</v>
      </c>
      <c r="E172" s="83">
        <v>100</v>
      </c>
      <c r="F172" s="83">
        <v>106</v>
      </c>
    </row>
    <row r="173" spans="1:6" ht="15.75" customHeight="1" x14ac:dyDescent="0.2">
      <c r="A173" s="397" t="s">
        <v>1273</v>
      </c>
      <c r="B173" s="386"/>
      <c r="C173" s="386"/>
      <c r="D173" s="386"/>
      <c r="E173" s="386"/>
      <c r="F173" s="386"/>
    </row>
    <row r="174" spans="1:6" ht="15.75" customHeight="1" x14ac:dyDescent="0.2">
      <c r="A174" s="94" t="s">
        <v>1274</v>
      </c>
      <c r="B174" s="82" t="s">
        <v>1275</v>
      </c>
      <c r="C174" s="83">
        <v>19</v>
      </c>
      <c r="D174" s="83">
        <v>31</v>
      </c>
      <c r="E174" s="83">
        <v>25</v>
      </c>
      <c r="F174" s="83">
        <v>30</v>
      </c>
    </row>
    <row r="175" spans="1:6" ht="16.5" customHeight="1" x14ac:dyDescent="0.2">
      <c r="A175" s="92" t="s">
        <v>1276</v>
      </c>
      <c r="B175" s="78" t="s">
        <v>1277</v>
      </c>
      <c r="C175" s="79">
        <v>99</v>
      </c>
      <c r="D175" s="79">
        <v>111</v>
      </c>
      <c r="E175" s="79">
        <v>100</v>
      </c>
      <c r="F175" s="79">
        <v>106</v>
      </c>
    </row>
    <row r="176" spans="1:6" ht="15.75" customHeight="1" x14ac:dyDescent="0.2">
      <c r="A176" s="397" t="s">
        <v>1278</v>
      </c>
      <c r="B176" s="386"/>
      <c r="C176" s="386"/>
      <c r="D176" s="386"/>
      <c r="E176" s="386"/>
      <c r="F176" s="386"/>
    </row>
    <row r="177" spans="1:6" ht="15.75" customHeight="1" x14ac:dyDescent="0.2">
      <c r="A177" s="94" t="s">
        <v>1279</v>
      </c>
      <c r="B177" s="82" t="s">
        <v>1280</v>
      </c>
      <c r="C177" s="83">
        <v>1.8</v>
      </c>
      <c r="D177" s="83">
        <v>7</v>
      </c>
      <c r="E177" s="83">
        <v>3.2</v>
      </c>
      <c r="F177" s="83">
        <v>5.5</v>
      </c>
    </row>
    <row r="178" spans="1:6" ht="15.75" customHeight="1" x14ac:dyDescent="0.2">
      <c r="A178" s="94" t="s">
        <v>1281</v>
      </c>
      <c r="B178" s="82" t="s">
        <v>1282</v>
      </c>
      <c r="C178" s="83">
        <v>1.8</v>
      </c>
      <c r="D178" s="83">
        <v>7</v>
      </c>
      <c r="E178" s="83">
        <v>3.7</v>
      </c>
      <c r="F178" s="83">
        <v>6</v>
      </c>
    </row>
    <row r="179" spans="1:6" ht="15.75" customHeight="1" x14ac:dyDescent="0.2">
      <c r="A179" s="92" t="s">
        <v>1283</v>
      </c>
      <c r="B179" s="78" t="s">
        <v>1284</v>
      </c>
      <c r="C179" s="79">
        <v>3.8</v>
      </c>
      <c r="D179" s="79">
        <v>5</v>
      </c>
      <c r="E179" s="79">
        <v>4</v>
      </c>
      <c r="F179" s="79">
        <v>5</v>
      </c>
    </row>
    <row r="180" spans="1:6" ht="15.75" customHeight="1" x14ac:dyDescent="0.2">
      <c r="A180" s="94" t="s">
        <v>1285</v>
      </c>
      <c r="B180" s="82" t="s">
        <v>1286</v>
      </c>
      <c r="C180" s="83">
        <v>2</v>
      </c>
      <c r="D180" s="83">
        <v>3.8</v>
      </c>
      <c r="E180" s="83">
        <v>2.4</v>
      </c>
      <c r="F180" s="83">
        <v>2.8</v>
      </c>
    </row>
    <row r="181" spans="1:6" ht="15.75" customHeight="1" x14ac:dyDescent="0.2">
      <c r="A181" s="94" t="s">
        <v>1287</v>
      </c>
      <c r="B181" s="82" t="s">
        <v>1288</v>
      </c>
      <c r="C181" s="83">
        <v>0.1</v>
      </c>
      <c r="D181" s="83">
        <v>1.5</v>
      </c>
      <c r="E181" s="83">
        <v>0.2</v>
      </c>
      <c r="F181" s="83">
        <v>1.2</v>
      </c>
    </row>
    <row r="182" spans="1:6" ht="15.75" customHeight="1" x14ac:dyDescent="0.2">
      <c r="A182" s="92" t="s">
        <v>1289</v>
      </c>
      <c r="B182" s="78" t="s">
        <v>1290</v>
      </c>
      <c r="C182" s="79">
        <v>0.1</v>
      </c>
      <c r="D182" s="79">
        <v>200</v>
      </c>
      <c r="E182" s="79">
        <v>150</v>
      </c>
      <c r="F182" s="79">
        <v>200</v>
      </c>
    </row>
    <row r="183" spans="1:6" ht="15.75" customHeight="1" x14ac:dyDescent="0.2">
      <c r="A183" s="92" t="s">
        <v>1291</v>
      </c>
      <c r="B183" s="78" t="s">
        <v>1292</v>
      </c>
      <c r="C183" s="79">
        <v>1</v>
      </c>
      <c r="D183" s="79">
        <v>130</v>
      </c>
      <c r="E183" s="79">
        <v>10</v>
      </c>
      <c r="F183" s="79">
        <v>99</v>
      </c>
    </row>
    <row r="184" spans="1:6" ht="15.75" customHeight="1" x14ac:dyDescent="0.2">
      <c r="A184" s="92" t="s">
        <v>1293</v>
      </c>
      <c r="B184" s="89" t="s">
        <v>1294</v>
      </c>
      <c r="C184" s="79">
        <v>150</v>
      </c>
      <c r="D184" s="79">
        <v>400</v>
      </c>
      <c r="E184" s="79">
        <v>150</v>
      </c>
      <c r="F184" s="79">
        <v>450</v>
      </c>
    </row>
    <row r="185" spans="1:6" ht="16.5" customHeight="1" x14ac:dyDescent="0.2">
      <c r="A185" s="92" t="s">
        <v>1295</v>
      </c>
      <c r="B185" s="78" t="s">
        <v>1296</v>
      </c>
      <c r="C185" s="79">
        <v>40</v>
      </c>
      <c r="D185" s="79">
        <v>110</v>
      </c>
      <c r="E185" s="79">
        <v>55</v>
      </c>
      <c r="F185" s="79">
        <v>110</v>
      </c>
    </row>
    <row r="186" spans="1:6" ht="15" customHeight="1" x14ac:dyDescent="0.2">
      <c r="A186" s="397" t="s">
        <v>1297</v>
      </c>
      <c r="B186" s="386"/>
      <c r="C186" s="386"/>
      <c r="D186" s="386"/>
      <c r="E186" s="386"/>
      <c r="F186" s="386"/>
    </row>
    <row r="187" spans="1:6" ht="30.75" customHeight="1" x14ac:dyDescent="0.2">
      <c r="A187" s="400" t="s">
        <v>1298</v>
      </c>
      <c r="B187" s="386"/>
      <c r="C187" s="386"/>
      <c r="D187" s="386"/>
      <c r="E187" s="386"/>
      <c r="F187" s="386"/>
    </row>
    <row r="188" spans="1:6" ht="15.75" customHeight="1" x14ac:dyDescent="0.2">
      <c r="A188" s="92" t="s">
        <v>1299</v>
      </c>
      <c r="B188" s="78" t="s">
        <v>1300</v>
      </c>
      <c r="C188" s="79">
        <v>40</v>
      </c>
      <c r="D188" s="79">
        <v>180</v>
      </c>
      <c r="E188" s="79">
        <v>85</v>
      </c>
      <c r="F188" s="79">
        <v>130</v>
      </c>
    </row>
    <row r="189" spans="1:6" ht="15.75" customHeight="1" x14ac:dyDescent="0.2">
      <c r="A189" s="92" t="s">
        <v>1301</v>
      </c>
      <c r="B189" s="78" t="s">
        <v>1302</v>
      </c>
      <c r="C189" s="79">
        <v>3.9</v>
      </c>
      <c r="D189" s="79">
        <v>5.0999999999999996</v>
      </c>
      <c r="E189" s="79">
        <v>3.9</v>
      </c>
      <c r="F189" s="79">
        <v>4.5</v>
      </c>
    </row>
    <row r="190" spans="1:6" ht="15.75" customHeight="1" x14ac:dyDescent="0.2">
      <c r="A190" s="92" t="s">
        <v>1303</v>
      </c>
      <c r="B190" s="78" t="s">
        <v>1304</v>
      </c>
      <c r="C190" s="79">
        <v>3.9</v>
      </c>
      <c r="D190" s="79">
        <v>5.0999999999999996</v>
      </c>
      <c r="E190" s="79">
        <v>4.2</v>
      </c>
      <c r="F190" s="79">
        <v>4.9000000000000004</v>
      </c>
    </row>
    <row r="191" spans="1:6" ht="15.75" customHeight="1" x14ac:dyDescent="0.2">
      <c r="A191" s="92" t="s">
        <v>1305</v>
      </c>
      <c r="B191" s="78" t="s">
        <v>1306</v>
      </c>
      <c r="C191" s="79">
        <v>36</v>
      </c>
      <c r="D191" s="79">
        <v>48.2</v>
      </c>
      <c r="E191" s="79">
        <v>37</v>
      </c>
      <c r="F191" s="79">
        <v>44</v>
      </c>
    </row>
    <row r="192" spans="1:6" ht="15.75" customHeight="1" x14ac:dyDescent="0.2">
      <c r="A192" s="92" t="s">
        <v>1307</v>
      </c>
      <c r="B192" s="78" t="s">
        <v>1308</v>
      </c>
      <c r="C192" s="79">
        <v>36</v>
      </c>
      <c r="D192" s="79">
        <v>48.2</v>
      </c>
      <c r="E192" s="79">
        <v>40</v>
      </c>
      <c r="F192" s="79">
        <v>48</v>
      </c>
    </row>
    <row r="193" spans="1:6" ht="15.75" customHeight="1" x14ac:dyDescent="0.2">
      <c r="A193" s="92" t="s">
        <v>1309</v>
      </c>
      <c r="B193" s="78" t="s">
        <v>1310</v>
      </c>
      <c r="C193" s="79">
        <v>12</v>
      </c>
      <c r="D193" s="79">
        <v>16</v>
      </c>
      <c r="E193" s="79">
        <v>13.5</v>
      </c>
      <c r="F193" s="79">
        <v>14.5</v>
      </c>
    </row>
    <row r="194" spans="1:6" ht="15.75" customHeight="1" x14ac:dyDescent="0.2">
      <c r="A194" s="92" t="s">
        <v>1311</v>
      </c>
      <c r="B194" s="78" t="s">
        <v>1312</v>
      </c>
      <c r="C194" s="79">
        <v>12</v>
      </c>
      <c r="D194" s="79">
        <v>16</v>
      </c>
      <c r="E194" s="79">
        <v>13.5</v>
      </c>
      <c r="F194" s="79">
        <v>14.5</v>
      </c>
    </row>
    <row r="195" spans="1:6" ht="15.75" customHeight="1" x14ac:dyDescent="0.2">
      <c r="A195" s="92" t="s">
        <v>1313</v>
      </c>
      <c r="B195" s="78" t="s">
        <v>1314</v>
      </c>
      <c r="C195" s="79">
        <v>82</v>
      </c>
      <c r="D195" s="79">
        <v>103</v>
      </c>
      <c r="E195" s="79">
        <v>85</v>
      </c>
      <c r="F195" s="79">
        <v>92</v>
      </c>
    </row>
    <row r="196" spans="1:6" ht="15.75" customHeight="1" x14ac:dyDescent="0.2">
      <c r="A196" s="92" t="s">
        <v>1315</v>
      </c>
      <c r="B196" s="78" t="s">
        <v>1316</v>
      </c>
      <c r="C196" s="79">
        <v>27</v>
      </c>
      <c r="D196" s="79">
        <v>34</v>
      </c>
      <c r="E196" s="79">
        <v>27</v>
      </c>
      <c r="F196" s="79">
        <v>32</v>
      </c>
    </row>
    <row r="197" spans="1:6" ht="15.75" customHeight="1" x14ac:dyDescent="0.2">
      <c r="A197" s="92" t="s">
        <v>1317</v>
      </c>
      <c r="B197" s="78" t="s">
        <v>1318</v>
      </c>
      <c r="C197" s="79">
        <v>30.9</v>
      </c>
      <c r="D197" s="79">
        <v>35.4</v>
      </c>
      <c r="E197" s="79">
        <v>32</v>
      </c>
      <c r="F197" s="79">
        <v>35</v>
      </c>
    </row>
    <row r="198" spans="1:6" ht="16.5" customHeight="1" x14ac:dyDescent="0.2">
      <c r="A198" s="92" t="s">
        <v>1319</v>
      </c>
      <c r="B198" s="78" t="s">
        <v>1320</v>
      </c>
      <c r="C198" s="79">
        <v>10.8</v>
      </c>
      <c r="D198" s="79">
        <v>14.8</v>
      </c>
      <c r="E198" s="79">
        <v>0</v>
      </c>
      <c r="F198" s="79">
        <v>13</v>
      </c>
    </row>
    <row r="199" spans="1:6" ht="15.75" customHeight="1" x14ac:dyDescent="0.2">
      <c r="A199" s="399" t="s">
        <v>1321</v>
      </c>
      <c r="B199" s="386"/>
      <c r="C199" s="386"/>
      <c r="D199" s="386"/>
      <c r="E199" s="386"/>
      <c r="F199" s="386"/>
    </row>
    <row r="200" spans="1:6" ht="15.75" customHeight="1" x14ac:dyDescent="0.2">
      <c r="A200" s="397" t="s">
        <v>1322</v>
      </c>
      <c r="B200" s="386"/>
      <c r="C200" s="386"/>
      <c r="D200" s="386"/>
      <c r="E200" s="386"/>
      <c r="F200" s="386"/>
    </row>
    <row r="201" spans="1:6" ht="15.75" customHeight="1" x14ac:dyDescent="0.2">
      <c r="A201" s="92" t="s">
        <v>1323</v>
      </c>
      <c r="B201" s="78" t="s">
        <v>1324</v>
      </c>
      <c r="C201" s="79">
        <v>65</v>
      </c>
      <c r="D201" s="79">
        <v>110</v>
      </c>
      <c r="E201" s="79">
        <v>75</v>
      </c>
      <c r="F201" s="79">
        <v>89</v>
      </c>
    </row>
    <row r="202" spans="1:6" ht="15.75" customHeight="1" x14ac:dyDescent="0.2">
      <c r="A202" s="92" t="s">
        <v>1325</v>
      </c>
      <c r="B202" s="78" t="s">
        <v>1326</v>
      </c>
      <c r="C202" s="79">
        <v>135</v>
      </c>
      <c r="D202" s="79">
        <v>148</v>
      </c>
      <c r="E202" s="79">
        <v>135</v>
      </c>
      <c r="F202" s="79">
        <v>140</v>
      </c>
    </row>
    <row r="203" spans="1:6" ht="15.75" customHeight="1" x14ac:dyDescent="0.2">
      <c r="A203" s="94" t="s">
        <v>1327</v>
      </c>
      <c r="B203" s="82" t="s">
        <v>1328</v>
      </c>
      <c r="C203" s="83">
        <v>3.5</v>
      </c>
      <c r="D203" s="83">
        <v>5.5</v>
      </c>
      <c r="E203" s="83">
        <v>4</v>
      </c>
      <c r="F203" s="83">
        <v>4.5</v>
      </c>
    </row>
    <row r="204" spans="1:6" ht="15.75" customHeight="1" x14ac:dyDescent="0.2">
      <c r="A204" s="92" t="s">
        <v>1329</v>
      </c>
      <c r="B204" s="78" t="s">
        <v>1330</v>
      </c>
      <c r="C204" s="79">
        <v>99</v>
      </c>
      <c r="D204" s="79">
        <v>111</v>
      </c>
      <c r="E204" s="79">
        <v>100</v>
      </c>
      <c r="F204" s="79">
        <v>106</v>
      </c>
    </row>
    <row r="205" spans="1:6" ht="15.75" customHeight="1" x14ac:dyDescent="0.2">
      <c r="A205" s="94" t="s">
        <v>1331</v>
      </c>
      <c r="B205" s="82" t="s">
        <v>1332</v>
      </c>
      <c r="C205" s="83">
        <v>8.6999999999999993</v>
      </c>
      <c r="D205" s="83">
        <v>10.5</v>
      </c>
      <c r="E205" s="83">
        <v>9.1999999999999993</v>
      </c>
      <c r="F205" s="83">
        <v>10.1</v>
      </c>
    </row>
    <row r="206" spans="1:6" ht="15.75" customHeight="1" x14ac:dyDescent="0.2">
      <c r="A206" s="92" t="s">
        <v>1333</v>
      </c>
      <c r="B206" s="78" t="s">
        <v>1334</v>
      </c>
      <c r="C206" s="79">
        <v>0.1</v>
      </c>
      <c r="D206" s="79">
        <v>200</v>
      </c>
      <c r="E206" s="79">
        <v>150</v>
      </c>
      <c r="F206" s="79">
        <v>200</v>
      </c>
    </row>
    <row r="207" spans="1:6" ht="15.75" customHeight="1" x14ac:dyDescent="0.2">
      <c r="A207" s="92" t="s">
        <v>1335</v>
      </c>
      <c r="B207" s="78" t="s">
        <v>1336</v>
      </c>
      <c r="C207" s="79">
        <v>1</v>
      </c>
      <c r="D207" s="79">
        <v>130</v>
      </c>
      <c r="E207" s="79">
        <v>10</v>
      </c>
      <c r="F207" s="79">
        <v>99</v>
      </c>
    </row>
    <row r="208" spans="1:6" ht="15.75" customHeight="1" x14ac:dyDescent="0.2">
      <c r="A208" s="94" t="s">
        <v>1337</v>
      </c>
      <c r="B208" s="82" t="s">
        <v>1338</v>
      </c>
      <c r="C208" s="83">
        <v>0.7</v>
      </c>
      <c r="D208" s="83">
        <v>2</v>
      </c>
      <c r="E208" s="83">
        <v>1</v>
      </c>
      <c r="F208" s="83">
        <v>1.5</v>
      </c>
    </row>
    <row r="209" spans="1:6" ht="15.75" customHeight="1" x14ac:dyDescent="0.2">
      <c r="A209" s="92" t="s">
        <v>1339</v>
      </c>
      <c r="B209" s="78" t="s">
        <v>1340</v>
      </c>
      <c r="C209" s="79">
        <v>27</v>
      </c>
      <c r="D209" s="79">
        <v>142</v>
      </c>
      <c r="E209" s="79">
        <v>70</v>
      </c>
      <c r="F209" s="79">
        <v>90</v>
      </c>
    </row>
    <row r="210" spans="1:6" ht="15.75" customHeight="1" x14ac:dyDescent="0.2">
      <c r="A210" s="92" t="s">
        <v>1341</v>
      </c>
      <c r="B210" s="78" t="s">
        <v>1342</v>
      </c>
      <c r="C210" s="79">
        <v>36</v>
      </c>
      <c r="D210" s="79">
        <v>48.2</v>
      </c>
      <c r="E210" s="79">
        <v>37</v>
      </c>
      <c r="F210" s="79">
        <v>44</v>
      </c>
    </row>
    <row r="211" spans="1:6" ht="16.5" customHeight="1" x14ac:dyDescent="0.2">
      <c r="A211" s="92" t="s">
        <v>1343</v>
      </c>
      <c r="B211" s="78" t="s">
        <v>1344</v>
      </c>
      <c r="C211" s="79">
        <v>36</v>
      </c>
      <c r="D211" s="79">
        <v>48.2</v>
      </c>
      <c r="E211" s="79">
        <v>40</v>
      </c>
      <c r="F211" s="79">
        <v>48</v>
      </c>
    </row>
    <row r="212" spans="1:6" ht="15.75" customHeight="1" x14ac:dyDescent="0.2">
      <c r="A212" s="397" t="s">
        <v>1345</v>
      </c>
      <c r="B212" s="386"/>
      <c r="C212" s="386"/>
      <c r="D212" s="386"/>
      <c r="E212" s="386"/>
      <c r="F212" s="386"/>
    </row>
    <row r="213" spans="1:6" ht="15.75" customHeight="1" x14ac:dyDescent="0.2">
      <c r="A213" s="94" t="s">
        <v>1346</v>
      </c>
      <c r="B213" s="82" t="s">
        <v>1347</v>
      </c>
      <c r="C213" s="83">
        <v>135</v>
      </c>
      <c r="D213" s="83">
        <v>148</v>
      </c>
      <c r="E213" s="83">
        <v>135</v>
      </c>
      <c r="F213" s="83">
        <v>140</v>
      </c>
    </row>
    <row r="214" spans="1:6" ht="15.75" customHeight="1" x14ac:dyDescent="0.2">
      <c r="A214" s="92" t="s">
        <v>1348</v>
      </c>
      <c r="B214" s="78" t="s">
        <v>1349</v>
      </c>
      <c r="C214" s="79">
        <v>3.5</v>
      </c>
      <c r="D214" s="79">
        <v>5.5</v>
      </c>
      <c r="E214" s="79">
        <v>4</v>
      </c>
      <c r="F214" s="79">
        <v>4.5</v>
      </c>
    </row>
    <row r="215" spans="1:6" ht="15.75" customHeight="1" x14ac:dyDescent="0.2">
      <c r="A215" s="94" t="s">
        <v>1350</v>
      </c>
      <c r="B215" s="82" t="s">
        <v>1351</v>
      </c>
      <c r="C215" s="83">
        <v>99</v>
      </c>
      <c r="D215" s="83">
        <v>111</v>
      </c>
      <c r="E215" s="83">
        <v>100</v>
      </c>
      <c r="F215" s="83">
        <v>106</v>
      </c>
    </row>
    <row r="216" spans="1:6" ht="15.75" customHeight="1" x14ac:dyDescent="0.2">
      <c r="A216" s="94" t="s">
        <v>1352</v>
      </c>
      <c r="B216" s="82" t="s">
        <v>1353</v>
      </c>
      <c r="C216" s="83">
        <v>19</v>
      </c>
      <c r="D216" s="83">
        <v>31</v>
      </c>
      <c r="E216" s="83">
        <v>25</v>
      </c>
      <c r="F216" s="83">
        <v>30</v>
      </c>
    </row>
    <row r="217" spans="1:6" ht="15.75" customHeight="1" x14ac:dyDescent="0.2">
      <c r="A217" s="94" t="s">
        <v>1354</v>
      </c>
      <c r="B217" s="82" t="s">
        <v>1355</v>
      </c>
      <c r="C217" s="83">
        <v>0.1</v>
      </c>
      <c r="D217" s="83">
        <v>200</v>
      </c>
      <c r="E217" s="83">
        <v>150</v>
      </c>
      <c r="F217" s="83">
        <v>200</v>
      </c>
    </row>
    <row r="218" spans="1:6" ht="15.75" customHeight="1" x14ac:dyDescent="0.2">
      <c r="A218" s="94" t="s">
        <v>1356</v>
      </c>
      <c r="B218" s="82" t="s">
        <v>1357</v>
      </c>
      <c r="C218" s="83">
        <v>1</v>
      </c>
      <c r="D218" s="83">
        <v>130</v>
      </c>
      <c r="E218" s="83">
        <v>10</v>
      </c>
      <c r="F218" s="83">
        <v>99</v>
      </c>
    </row>
    <row r="219" spans="1:6" ht="15.75" customHeight="1" x14ac:dyDescent="0.2">
      <c r="A219" s="92" t="s">
        <v>1358</v>
      </c>
      <c r="B219" s="78" t="s">
        <v>1359</v>
      </c>
      <c r="C219" s="79">
        <v>35</v>
      </c>
      <c r="D219" s="79">
        <v>160</v>
      </c>
      <c r="E219" s="79">
        <v>50</v>
      </c>
      <c r="F219" s="79">
        <v>100</v>
      </c>
    </row>
    <row r="220" spans="1:6" ht="15.75" customHeight="1" x14ac:dyDescent="0.2">
      <c r="A220" s="94" t="s">
        <v>1360</v>
      </c>
      <c r="B220" s="82" t="s">
        <v>1361</v>
      </c>
      <c r="C220" s="83">
        <v>65</v>
      </c>
      <c r="D220" s="83">
        <v>110</v>
      </c>
      <c r="E220" s="83">
        <v>75</v>
      </c>
      <c r="F220" s="83">
        <v>89</v>
      </c>
    </row>
    <row r="221" spans="1:6" ht="15.75" customHeight="1" x14ac:dyDescent="0.2">
      <c r="A221" s="94" t="s">
        <v>1362</v>
      </c>
      <c r="B221" s="82" t="s">
        <v>1363</v>
      </c>
      <c r="C221" s="83">
        <v>8</v>
      </c>
      <c r="D221" s="83">
        <v>28</v>
      </c>
      <c r="E221" s="83">
        <v>13</v>
      </c>
      <c r="F221" s="83">
        <v>18</v>
      </c>
    </row>
    <row r="222" spans="1:6" ht="15.75" customHeight="1" x14ac:dyDescent="0.2">
      <c r="A222" s="94" t="s">
        <v>1364</v>
      </c>
      <c r="B222" s="82" t="s">
        <v>1365</v>
      </c>
      <c r="C222" s="83">
        <v>35</v>
      </c>
      <c r="D222" s="83">
        <v>160</v>
      </c>
      <c r="E222" s="83">
        <v>50</v>
      </c>
      <c r="F222" s="83">
        <v>100</v>
      </c>
    </row>
    <row r="223" spans="1:6" ht="16.5" customHeight="1" x14ac:dyDescent="0.2">
      <c r="A223" s="94" t="s">
        <v>1366</v>
      </c>
      <c r="B223" s="82" t="s">
        <v>1367</v>
      </c>
      <c r="C223" s="83">
        <v>4</v>
      </c>
      <c r="D223" s="83">
        <v>10.5</v>
      </c>
      <c r="E223" s="83">
        <v>5</v>
      </c>
      <c r="F223" s="83">
        <v>8</v>
      </c>
    </row>
    <row r="224" spans="1:6" ht="15.75" customHeight="1" x14ac:dyDescent="0.2">
      <c r="A224" s="397" t="s">
        <v>1368</v>
      </c>
      <c r="B224" s="386"/>
      <c r="C224" s="386"/>
      <c r="D224" s="386"/>
      <c r="E224" s="386"/>
      <c r="F224" s="386"/>
    </row>
    <row r="225" spans="1:6" ht="15.75" customHeight="1" x14ac:dyDescent="0.2">
      <c r="A225" s="94" t="s">
        <v>1369</v>
      </c>
      <c r="B225" s="82" t="s">
        <v>1370</v>
      </c>
      <c r="C225" s="83">
        <v>65</v>
      </c>
      <c r="D225" s="83">
        <v>110</v>
      </c>
      <c r="E225" s="83">
        <v>75</v>
      </c>
      <c r="F225" s="83">
        <v>89</v>
      </c>
    </row>
    <row r="226" spans="1:6" ht="15.75" customHeight="1" x14ac:dyDescent="0.2">
      <c r="A226" s="94" t="s">
        <v>1371</v>
      </c>
      <c r="B226" s="86" t="s">
        <v>1372</v>
      </c>
      <c r="C226" s="83">
        <v>4.8</v>
      </c>
      <c r="D226" s="83">
        <v>5.9</v>
      </c>
      <c r="E226" s="83">
        <v>4.5</v>
      </c>
      <c r="F226" s="83">
        <v>5</v>
      </c>
    </row>
    <row r="227" spans="1:6" ht="15.75" customHeight="1" x14ac:dyDescent="0.2">
      <c r="A227" s="94" t="s">
        <v>1373</v>
      </c>
      <c r="B227" s="82" t="s">
        <v>1374</v>
      </c>
      <c r="C227" s="83">
        <v>0.318</v>
      </c>
      <c r="D227" s="83">
        <v>4</v>
      </c>
      <c r="E227" s="83">
        <v>0.75</v>
      </c>
      <c r="F227" s="83">
        <v>1.25</v>
      </c>
    </row>
    <row r="228" spans="1:6" ht="15.75" customHeight="1" x14ac:dyDescent="0.2">
      <c r="A228" s="94" t="s">
        <v>1375</v>
      </c>
      <c r="B228" s="82" t="s">
        <v>1376</v>
      </c>
      <c r="C228" s="83">
        <v>35</v>
      </c>
      <c r="D228" s="83">
        <v>160</v>
      </c>
      <c r="E228" s="83">
        <v>50</v>
      </c>
      <c r="F228" s="83">
        <v>100</v>
      </c>
    </row>
    <row r="229" spans="1:6" ht="15.75" customHeight="1" x14ac:dyDescent="0.2">
      <c r="A229" s="92" t="s">
        <v>1377</v>
      </c>
      <c r="B229" s="78" t="s">
        <v>1378</v>
      </c>
      <c r="C229" s="79">
        <v>2.2999999999999998</v>
      </c>
      <c r="D229" s="79">
        <v>4.8</v>
      </c>
      <c r="E229" s="79">
        <v>3.5</v>
      </c>
      <c r="F229" s="79">
        <v>4</v>
      </c>
    </row>
    <row r="230" spans="1:6" ht="15.75" customHeight="1" x14ac:dyDescent="0.2">
      <c r="A230" s="92" t="s">
        <v>1379</v>
      </c>
      <c r="B230" s="78" t="s">
        <v>1380</v>
      </c>
      <c r="C230" s="79">
        <v>89</v>
      </c>
      <c r="D230" s="79">
        <v>215</v>
      </c>
      <c r="E230" s="79">
        <v>140</v>
      </c>
      <c r="F230" s="79">
        <v>180</v>
      </c>
    </row>
    <row r="231" spans="1:6" ht="15.75" customHeight="1" x14ac:dyDescent="0.2">
      <c r="A231" s="94" t="s">
        <v>1381</v>
      </c>
      <c r="B231" s="82" t="s">
        <v>1382</v>
      </c>
      <c r="C231" s="83">
        <v>0.1</v>
      </c>
      <c r="D231" s="83">
        <v>200</v>
      </c>
      <c r="E231" s="83">
        <v>150</v>
      </c>
      <c r="F231" s="83">
        <v>200</v>
      </c>
    </row>
    <row r="232" spans="1:6" ht="15.75" customHeight="1" x14ac:dyDescent="0.2">
      <c r="A232" s="94" t="s">
        <v>1383</v>
      </c>
      <c r="B232" s="82" t="s">
        <v>1384</v>
      </c>
      <c r="C232" s="83">
        <v>1</v>
      </c>
      <c r="D232" s="83">
        <v>130</v>
      </c>
      <c r="E232" s="83">
        <v>10</v>
      </c>
      <c r="F232" s="83">
        <v>99</v>
      </c>
    </row>
    <row r="233" spans="1:6" ht="16.5" customHeight="1" x14ac:dyDescent="0.2">
      <c r="A233" s="92" t="s">
        <v>1385</v>
      </c>
      <c r="B233" s="78" t="s">
        <v>1386</v>
      </c>
      <c r="C233" s="79">
        <v>40</v>
      </c>
      <c r="D233" s="79">
        <v>110</v>
      </c>
      <c r="E233" s="79">
        <v>55</v>
      </c>
      <c r="F233" s="79">
        <v>110</v>
      </c>
    </row>
    <row r="234" spans="1:6" ht="15.75" customHeight="1" x14ac:dyDescent="0.2">
      <c r="A234" s="397" t="s">
        <v>1387</v>
      </c>
      <c r="B234" s="386"/>
      <c r="C234" s="386"/>
      <c r="D234" s="386"/>
      <c r="E234" s="386"/>
      <c r="F234" s="386"/>
    </row>
    <row r="235" spans="1:6" ht="15.75" customHeight="1" x14ac:dyDescent="0.2">
      <c r="A235" s="94" t="s">
        <v>1388</v>
      </c>
      <c r="B235" s="82" t="s">
        <v>1389</v>
      </c>
      <c r="C235" s="83">
        <v>0.1</v>
      </c>
      <c r="D235" s="83">
        <v>200</v>
      </c>
      <c r="E235" s="83">
        <v>150</v>
      </c>
      <c r="F235" s="83">
        <v>200</v>
      </c>
    </row>
    <row r="236" spans="1:6" ht="15.75" customHeight="1" x14ac:dyDescent="0.2">
      <c r="A236" s="94" t="s">
        <v>1390</v>
      </c>
      <c r="B236" s="82" t="s">
        <v>1391</v>
      </c>
      <c r="C236" s="83">
        <v>1</v>
      </c>
      <c r="D236" s="83">
        <v>130</v>
      </c>
      <c r="E236" s="83">
        <v>10</v>
      </c>
      <c r="F236" s="83">
        <v>99</v>
      </c>
    </row>
    <row r="237" spans="1:6" ht="15.75" customHeight="1" x14ac:dyDescent="0.2">
      <c r="A237" s="94" t="s">
        <v>1392</v>
      </c>
      <c r="B237" s="82" t="s">
        <v>1393</v>
      </c>
      <c r="C237" s="83">
        <v>40</v>
      </c>
      <c r="D237" s="83">
        <v>110</v>
      </c>
      <c r="E237" s="83">
        <v>55</v>
      </c>
      <c r="F237" s="83">
        <v>110</v>
      </c>
    </row>
    <row r="238" spans="1:6" ht="15.75" customHeight="1" x14ac:dyDescent="0.2">
      <c r="A238" s="94" t="s">
        <v>1394</v>
      </c>
      <c r="B238" s="82" t="s">
        <v>1395</v>
      </c>
      <c r="C238" s="83">
        <v>0.3</v>
      </c>
      <c r="D238" s="83">
        <v>5.7</v>
      </c>
      <c r="E238" s="83">
        <v>1.5</v>
      </c>
      <c r="F238" s="83">
        <v>3</v>
      </c>
    </row>
    <row r="239" spans="1:6" ht="15.75" customHeight="1" x14ac:dyDescent="0.2">
      <c r="A239" s="92" t="s">
        <v>1396</v>
      </c>
      <c r="B239" s="78" t="s">
        <v>1397</v>
      </c>
      <c r="C239" s="79">
        <v>4.5</v>
      </c>
      <c r="D239" s="79">
        <v>12.5</v>
      </c>
      <c r="E239" s="79">
        <v>6</v>
      </c>
      <c r="F239" s="79">
        <v>12</v>
      </c>
    </row>
    <row r="240" spans="1:6" ht="15.75" customHeight="1" x14ac:dyDescent="0.2">
      <c r="A240" s="92" t="s">
        <v>1398</v>
      </c>
      <c r="B240" s="78" t="s">
        <v>1399</v>
      </c>
      <c r="C240" s="79">
        <v>27</v>
      </c>
      <c r="D240" s="79">
        <v>37</v>
      </c>
      <c r="E240" s="79">
        <v>28</v>
      </c>
      <c r="F240" s="79">
        <v>38</v>
      </c>
    </row>
    <row r="241" spans="1:6" ht="15.75" customHeight="1" x14ac:dyDescent="0.2">
      <c r="A241" s="92" t="s">
        <v>1400</v>
      </c>
      <c r="B241" s="78" t="s">
        <v>1401</v>
      </c>
      <c r="C241" s="79">
        <v>100</v>
      </c>
      <c r="D241" s="79">
        <v>180</v>
      </c>
      <c r="E241" s="79">
        <v>100</v>
      </c>
      <c r="F241" s="79">
        <v>180</v>
      </c>
    </row>
    <row r="242" spans="1:6" ht="15.75" customHeight="1" x14ac:dyDescent="0.2">
      <c r="A242" s="92" t="s">
        <v>1402</v>
      </c>
      <c r="B242" s="78" t="s">
        <v>1403</v>
      </c>
      <c r="C242" s="79">
        <v>0.7</v>
      </c>
      <c r="D242" s="79">
        <v>2</v>
      </c>
      <c r="E242" s="79">
        <v>1</v>
      </c>
      <c r="F242" s="79">
        <v>1.5</v>
      </c>
    </row>
    <row r="243" spans="1:6" ht="16.5" customHeight="1" x14ac:dyDescent="0.2">
      <c r="A243" s="92" t="s">
        <v>1404</v>
      </c>
      <c r="B243" s="78" t="s">
        <v>1405</v>
      </c>
      <c r="C243" s="79">
        <v>2</v>
      </c>
      <c r="D243" s="79">
        <v>4.4000000000000004</v>
      </c>
      <c r="E243" s="79">
        <v>3</v>
      </c>
      <c r="F243" s="79">
        <v>4.5</v>
      </c>
    </row>
    <row r="244" spans="1:6" ht="15.75" customHeight="1" x14ac:dyDescent="0.2">
      <c r="A244" s="397" t="s">
        <v>1406</v>
      </c>
      <c r="B244" s="386"/>
      <c r="C244" s="386"/>
      <c r="D244" s="386"/>
      <c r="E244" s="386"/>
      <c r="F244" s="386"/>
    </row>
    <row r="245" spans="1:6" ht="15.75" customHeight="1" x14ac:dyDescent="0.2">
      <c r="A245" s="92" t="s">
        <v>1407</v>
      </c>
      <c r="B245" s="78" t="s">
        <v>1408</v>
      </c>
      <c r="C245" s="79">
        <v>0.1</v>
      </c>
      <c r="D245" s="79">
        <v>200</v>
      </c>
      <c r="E245" s="79">
        <v>150</v>
      </c>
      <c r="F245" s="79">
        <v>200</v>
      </c>
    </row>
    <row r="246" spans="1:6" ht="15.75" customHeight="1" x14ac:dyDescent="0.2">
      <c r="A246" s="92" t="s">
        <v>1409</v>
      </c>
      <c r="B246" s="78" t="s">
        <v>1410</v>
      </c>
      <c r="C246" s="79">
        <v>1</v>
      </c>
      <c r="D246" s="79">
        <v>130</v>
      </c>
      <c r="E246" s="79">
        <v>10</v>
      </c>
      <c r="F246" s="79">
        <v>99</v>
      </c>
    </row>
    <row r="247" spans="1:6" ht="15.75" customHeight="1" x14ac:dyDescent="0.2">
      <c r="A247" s="92" t="s">
        <v>1411</v>
      </c>
      <c r="B247" s="78" t="s">
        <v>1412</v>
      </c>
      <c r="C247" s="79">
        <v>40</v>
      </c>
      <c r="D247" s="79">
        <v>110</v>
      </c>
      <c r="E247" s="79">
        <v>55</v>
      </c>
      <c r="F247" s="79">
        <v>110</v>
      </c>
    </row>
    <row r="248" spans="1:6" ht="15.75" customHeight="1" x14ac:dyDescent="0.2">
      <c r="A248" s="92" t="s">
        <v>1413</v>
      </c>
      <c r="B248" s="78" t="s">
        <v>1414</v>
      </c>
      <c r="C248" s="79">
        <v>0.3</v>
      </c>
      <c r="D248" s="79">
        <v>5.7</v>
      </c>
      <c r="E248" s="79">
        <v>1.5</v>
      </c>
      <c r="F248" s="79">
        <v>3</v>
      </c>
    </row>
    <row r="249" spans="1:6" ht="15.75" customHeight="1" x14ac:dyDescent="0.2">
      <c r="A249" s="94" t="s">
        <v>1415</v>
      </c>
      <c r="B249" s="82" t="s">
        <v>1416</v>
      </c>
      <c r="C249" s="83">
        <v>4.5</v>
      </c>
      <c r="D249" s="83">
        <v>12.5</v>
      </c>
      <c r="E249" s="83">
        <v>6</v>
      </c>
      <c r="F249" s="83">
        <v>12</v>
      </c>
    </row>
    <row r="250" spans="1:6" ht="15.75" customHeight="1" x14ac:dyDescent="0.2">
      <c r="A250" s="94" t="s">
        <v>1417</v>
      </c>
      <c r="B250" s="82" t="s">
        <v>1418</v>
      </c>
      <c r="C250" s="83">
        <v>27</v>
      </c>
      <c r="D250" s="83">
        <v>37</v>
      </c>
      <c r="E250" s="83">
        <v>28</v>
      </c>
      <c r="F250" s="83">
        <v>38</v>
      </c>
    </row>
    <row r="251" spans="1:6" ht="15.75" customHeight="1" x14ac:dyDescent="0.2">
      <c r="A251" s="94" t="s">
        <v>1419</v>
      </c>
      <c r="B251" s="82" t="s">
        <v>1420</v>
      </c>
      <c r="C251" s="83">
        <v>100</v>
      </c>
      <c r="D251" s="83">
        <v>180</v>
      </c>
      <c r="E251" s="83">
        <v>100</v>
      </c>
      <c r="F251" s="83">
        <v>180</v>
      </c>
    </row>
    <row r="252" spans="1:6" ht="15.75" customHeight="1" x14ac:dyDescent="0.2">
      <c r="A252" s="94" t="s">
        <v>1421</v>
      </c>
      <c r="B252" s="82" t="s">
        <v>1422</v>
      </c>
      <c r="C252" s="83">
        <v>0.7</v>
      </c>
      <c r="D252" s="83">
        <v>2</v>
      </c>
      <c r="E252" s="83">
        <v>1</v>
      </c>
      <c r="F252" s="83">
        <v>1.5</v>
      </c>
    </row>
    <row r="253" spans="1:6" ht="16.5" customHeight="1" x14ac:dyDescent="0.2">
      <c r="A253" s="94" t="s">
        <v>1423</v>
      </c>
      <c r="B253" s="82" t="s">
        <v>1424</v>
      </c>
      <c r="C253" s="83">
        <v>2</v>
      </c>
      <c r="D253" s="83">
        <v>4.4000000000000004</v>
      </c>
      <c r="E253" s="83">
        <v>3</v>
      </c>
      <c r="F253" s="83">
        <v>4.5</v>
      </c>
    </row>
    <row r="254" spans="1:6" ht="15.75" customHeight="1" x14ac:dyDescent="0.2">
      <c r="A254" s="397" t="s">
        <v>1425</v>
      </c>
      <c r="B254" s="386"/>
      <c r="C254" s="386"/>
      <c r="D254" s="386"/>
      <c r="E254" s="386"/>
      <c r="F254" s="386"/>
    </row>
    <row r="255" spans="1:6" ht="15.75" customHeight="1" x14ac:dyDescent="0.2">
      <c r="A255" s="94" t="s">
        <v>1426</v>
      </c>
      <c r="B255" s="82" t="s">
        <v>1427</v>
      </c>
      <c r="C255" s="83">
        <v>8.6999999999999993</v>
      </c>
      <c r="D255" s="83">
        <v>10.5</v>
      </c>
      <c r="E255" s="83">
        <v>9.1999999999999993</v>
      </c>
      <c r="F255" s="83">
        <v>10.1</v>
      </c>
    </row>
    <row r="256" spans="1:6" ht="15.75" customHeight="1" x14ac:dyDescent="0.2">
      <c r="A256" s="92" t="s">
        <v>1428</v>
      </c>
      <c r="B256" s="78" t="s">
        <v>1429</v>
      </c>
      <c r="C256" s="79">
        <v>2.2999999999999998</v>
      </c>
      <c r="D256" s="79">
        <v>4.8</v>
      </c>
      <c r="E256" s="79">
        <v>3.5</v>
      </c>
      <c r="F256" s="79">
        <v>4</v>
      </c>
    </row>
    <row r="257" spans="1:6" ht="15.75" customHeight="1" x14ac:dyDescent="0.2">
      <c r="A257" s="92" t="s">
        <v>1430</v>
      </c>
      <c r="B257" s="78" t="s">
        <v>1431</v>
      </c>
      <c r="C257" s="79">
        <v>8.6999999999999993</v>
      </c>
      <c r="D257" s="79">
        <v>10.5</v>
      </c>
      <c r="E257" s="79">
        <v>9.1999999999999993</v>
      </c>
      <c r="F257" s="79">
        <v>10.1</v>
      </c>
    </row>
    <row r="258" spans="1:6" ht="16.5" customHeight="1" x14ac:dyDescent="0.2">
      <c r="A258" s="94" t="s">
        <v>1432</v>
      </c>
      <c r="B258" s="82" t="s">
        <v>1433</v>
      </c>
      <c r="C258" s="83">
        <v>2.2999999999999998</v>
      </c>
      <c r="D258" s="83">
        <v>4.8</v>
      </c>
      <c r="E258" s="83">
        <v>3.5</v>
      </c>
      <c r="F258" s="83">
        <v>4</v>
      </c>
    </row>
    <row r="259" spans="1:6" ht="15.75" customHeight="1" x14ac:dyDescent="0.2">
      <c r="A259" s="397" t="s">
        <v>1434</v>
      </c>
      <c r="B259" s="386"/>
      <c r="C259" s="386"/>
      <c r="D259" s="386"/>
      <c r="E259" s="386"/>
      <c r="F259" s="386"/>
    </row>
    <row r="260" spans="1:6" ht="15.75" customHeight="1" x14ac:dyDescent="0.2">
      <c r="A260" s="92" t="s">
        <v>1435</v>
      </c>
      <c r="B260" s="78" t="s">
        <v>1436</v>
      </c>
      <c r="C260" s="79">
        <v>0.3</v>
      </c>
      <c r="D260" s="79">
        <v>5.7</v>
      </c>
      <c r="E260" s="79">
        <v>1.5</v>
      </c>
      <c r="F260" s="79">
        <v>3</v>
      </c>
    </row>
    <row r="261" spans="1:6" ht="16.5" customHeight="1" x14ac:dyDescent="0.2">
      <c r="A261" s="92" t="s">
        <v>1437</v>
      </c>
      <c r="B261" s="78" t="s">
        <v>1438</v>
      </c>
      <c r="C261" s="79">
        <v>4.5</v>
      </c>
      <c r="D261" s="79">
        <v>12.5</v>
      </c>
      <c r="E261" s="79">
        <v>6</v>
      </c>
      <c r="F261" s="79">
        <v>12</v>
      </c>
    </row>
    <row r="262" spans="1:6" ht="15.75" customHeight="1" x14ac:dyDescent="0.2">
      <c r="A262" s="397" t="s">
        <v>1439</v>
      </c>
      <c r="B262" s="386"/>
      <c r="C262" s="386"/>
      <c r="D262" s="386"/>
      <c r="E262" s="386"/>
      <c r="F262" s="386"/>
    </row>
    <row r="263" spans="1:6" ht="15.75" customHeight="1" x14ac:dyDescent="0.2">
      <c r="A263" s="94" t="s">
        <v>1440</v>
      </c>
      <c r="B263" s="82" t="s">
        <v>1441</v>
      </c>
      <c r="C263" s="83">
        <v>0.5</v>
      </c>
      <c r="D263" s="83">
        <v>1.2</v>
      </c>
      <c r="E263" s="83">
        <v>0.7</v>
      </c>
      <c r="F263" s="83">
        <v>1.1000000000000001</v>
      </c>
    </row>
    <row r="264" spans="1:6" ht="16.5" customHeight="1" x14ac:dyDescent="0.2">
      <c r="A264" s="94" t="s">
        <v>1442</v>
      </c>
      <c r="B264" s="82" t="s">
        <v>1443</v>
      </c>
      <c r="C264" s="83">
        <v>0</v>
      </c>
      <c r="D264" s="83">
        <v>13</v>
      </c>
      <c r="E264" s="83">
        <v>0</v>
      </c>
      <c r="F264" s="83">
        <v>7</v>
      </c>
    </row>
    <row r="265" spans="1:6" ht="17.25" customHeight="1" x14ac:dyDescent="0.2">
      <c r="A265" s="397" t="s">
        <v>1444</v>
      </c>
      <c r="B265" s="386"/>
      <c r="C265" s="386"/>
      <c r="D265" s="386"/>
      <c r="E265" s="386"/>
      <c r="F265" s="386"/>
    </row>
    <row r="266" spans="1:6" ht="15.75" customHeight="1" x14ac:dyDescent="0.2">
      <c r="A266" s="92" t="s">
        <v>1445</v>
      </c>
      <c r="B266" s="84" t="s">
        <v>1446</v>
      </c>
      <c r="C266" s="79">
        <v>14</v>
      </c>
      <c r="D266" s="79">
        <v>76</v>
      </c>
      <c r="E266" s="79">
        <v>14</v>
      </c>
      <c r="F266" s="79">
        <v>76</v>
      </c>
    </row>
    <row r="267" spans="1:6" ht="15.75" customHeight="1" x14ac:dyDescent="0.2">
      <c r="A267" s="94" t="s">
        <v>1447</v>
      </c>
      <c r="B267" s="86" t="s">
        <v>1448</v>
      </c>
      <c r="C267" s="83">
        <v>0</v>
      </c>
      <c r="D267" s="83">
        <v>2.2000000000000002</v>
      </c>
      <c r="E267" s="83">
        <v>0</v>
      </c>
      <c r="F267" s="83">
        <v>2.2000000000000002</v>
      </c>
    </row>
    <row r="268" spans="1:6" ht="16.5" customHeight="1" x14ac:dyDescent="0.2">
      <c r="A268" s="92" t="s">
        <v>1449</v>
      </c>
      <c r="B268" s="84" t="s">
        <v>1450</v>
      </c>
      <c r="C268" s="79">
        <v>65</v>
      </c>
      <c r="D268" s="79">
        <v>380</v>
      </c>
      <c r="E268" s="79">
        <v>65</v>
      </c>
      <c r="F268" s="79">
        <v>380</v>
      </c>
    </row>
    <row r="269" spans="1:6" ht="15.75" customHeight="1" x14ac:dyDescent="0.2">
      <c r="A269" s="397" t="s">
        <v>1451</v>
      </c>
      <c r="B269" s="386"/>
      <c r="C269" s="386"/>
      <c r="D269" s="386"/>
      <c r="E269" s="386"/>
      <c r="F269" s="386"/>
    </row>
    <row r="270" spans="1:6" ht="15.75" customHeight="1" x14ac:dyDescent="0.2">
      <c r="A270" s="92" t="s">
        <v>1452</v>
      </c>
      <c r="B270" s="78" t="s">
        <v>1453</v>
      </c>
      <c r="C270" s="79">
        <v>27</v>
      </c>
      <c r="D270" s="79">
        <v>142</v>
      </c>
      <c r="E270" s="79">
        <v>70</v>
      </c>
      <c r="F270" s="79">
        <v>90</v>
      </c>
    </row>
    <row r="271" spans="1:6" ht="15.75" customHeight="1" x14ac:dyDescent="0.2">
      <c r="A271" s="92" t="s">
        <v>1454</v>
      </c>
      <c r="B271" s="78" t="s">
        <v>1455</v>
      </c>
      <c r="C271" s="79">
        <v>5</v>
      </c>
      <c r="D271" s="79">
        <v>52</v>
      </c>
      <c r="E271" s="79">
        <v>10</v>
      </c>
      <c r="F271" s="79">
        <v>26</v>
      </c>
    </row>
    <row r="272" spans="1:6" ht="15.75" customHeight="1" x14ac:dyDescent="0.2">
      <c r="A272" s="94" t="s">
        <v>1456</v>
      </c>
      <c r="B272" s="82" t="s">
        <v>1457</v>
      </c>
      <c r="C272" s="83">
        <v>40</v>
      </c>
      <c r="D272" s="83">
        <v>110</v>
      </c>
      <c r="E272" s="83">
        <v>55</v>
      </c>
      <c r="F272" s="83">
        <v>110</v>
      </c>
    </row>
    <row r="273" spans="1:6" ht="15.75" customHeight="1" x14ac:dyDescent="0.2">
      <c r="A273" s="94" t="s">
        <v>1458</v>
      </c>
      <c r="B273" s="82" t="s">
        <v>1459</v>
      </c>
      <c r="C273" s="83">
        <v>0.7</v>
      </c>
      <c r="D273" s="83">
        <v>2</v>
      </c>
      <c r="E273" s="83">
        <v>1</v>
      </c>
      <c r="F273" s="83">
        <v>1.5</v>
      </c>
    </row>
    <row r="274" spans="1:6" ht="15.75" customHeight="1" x14ac:dyDescent="0.2">
      <c r="A274" s="92" t="s">
        <v>1460</v>
      </c>
      <c r="B274" s="78" t="s">
        <v>1461</v>
      </c>
      <c r="C274" s="79">
        <v>2</v>
      </c>
      <c r="D274" s="79">
        <v>4.4000000000000004</v>
      </c>
      <c r="E274" s="79">
        <v>3</v>
      </c>
      <c r="F274" s="79">
        <v>4.5</v>
      </c>
    </row>
    <row r="275" spans="1:6" ht="15.75" customHeight="1" x14ac:dyDescent="0.2">
      <c r="A275" s="94" t="s">
        <v>1462</v>
      </c>
      <c r="B275" s="82" t="s">
        <v>1463</v>
      </c>
      <c r="C275" s="83">
        <v>18</v>
      </c>
      <c r="D275" s="83">
        <v>27</v>
      </c>
      <c r="E275" s="83">
        <v>18</v>
      </c>
      <c r="F275" s="83">
        <v>27</v>
      </c>
    </row>
    <row r="276" spans="1:6" ht="15.75" customHeight="1" x14ac:dyDescent="0.2">
      <c r="A276" s="92" t="s">
        <v>1464</v>
      </c>
      <c r="B276" s="84" t="s">
        <v>1465</v>
      </c>
      <c r="C276" s="79">
        <v>0.2</v>
      </c>
      <c r="D276" s="79">
        <v>28</v>
      </c>
      <c r="E276" s="79">
        <v>0.2</v>
      </c>
      <c r="F276" s="79">
        <v>28</v>
      </c>
    </row>
    <row r="277" spans="1:6" ht="16.5" customHeight="1" x14ac:dyDescent="0.2">
      <c r="A277" s="92" t="s">
        <v>1466</v>
      </c>
      <c r="B277" s="84" t="s">
        <v>1467</v>
      </c>
      <c r="C277" s="79">
        <v>19</v>
      </c>
      <c r="D277" s="79">
        <v>528</v>
      </c>
      <c r="E277" s="79">
        <v>19</v>
      </c>
      <c r="F277" s="79">
        <v>528</v>
      </c>
    </row>
    <row r="278" spans="1:6" ht="15.75" customHeight="1" x14ac:dyDescent="0.2">
      <c r="A278" s="399" t="s">
        <v>1468</v>
      </c>
      <c r="B278" s="386"/>
      <c r="C278" s="386"/>
      <c r="D278" s="386"/>
      <c r="E278" s="386"/>
      <c r="F278" s="386"/>
    </row>
    <row r="279" spans="1:6" ht="15.75" customHeight="1" x14ac:dyDescent="0.2">
      <c r="A279" s="397" t="s">
        <v>1469</v>
      </c>
      <c r="B279" s="386"/>
      <c r="C279" s="386"/>
      <c r="D279" s="386"/>
      <c r="E279" s="386"/>
      <c r="F279" s="386"/>
    </row>
    <row r="280" spans="1:6" ht="16.5" customHeight="1" x14ac:dyDescent="0.2">
      <c r="A280" s="92" t="s">
        <v>1470</v>
      </c>
      <c r="B280" s="78" t="s">
        <v>1471</v>
      </c>
      <c r="C280" s="79">
        <v>8.6999999999999993</v>
      </c>
      <c r="D280" s="79">
        <v>10.5</v>
      </c>
      <c r="E280" s="79">
        <v>9.1999999999999993</v>
      </c>
      <c r="F280" s="79">
        <v>10.1</v>
      </c>
    </row>
    <row r="281" spans="1:6" ht="15.75" customHeight="1" x14ac:dyDescent="0.2">
      <c r="A281" s="397" t="s">
        <v>1472</v>
      </c>
      <c r="B281" s="386"/>
      <c r="C281" s="386"/>
      <c r="D281" s="386"/>
      <c r="E281" s="386"/>
      <c r="F281" s="386"/>
    </row>
    <row r="282" spans="1:6" ht="15.75" customHeight="1" x14ac:dyDescent="0.2">
      <c r="A282" s="97" t="s">
        <v>1473</v>
      </c>
      <c r="B282" s="78" t="s">
        <v>1474</v>
      </c>
      <c r="C282" s="79">
        <v>8</v>
      </c>
      <c r="D282" s="79">
        <v>28</v>
      </c>
      <c r="E282" s="79">
        <v>13</v>
      </c>
      <c r="F282" s="79">
        <v>18</v>
      </c>
    </row>
    <row r="283" spans="1:6" ht="16.5" customHeight="1" x14ac:dyDescent="0.2">
      <c r="A283" s="98" t="s">
        <v>1475</v>
      </c>
      <c r="B283" s="82" t="s">
        <v>1476</v>
      </c>
      <c r="C283" s="83">
        <v>8</v>
      </c>
      <c r="D283" s="83">
        <v>28</v>
      </c>
      <c r="E283" s="83">
        <v>13</v>
      </c>
      <c r="F283" s="83">
        <v>18</v>
      </c>
    </row>
    <row r="284" spans="1:6" ht="15.75" customHeight="1" x14ac:dyDescent="0.2">
      <c r="A284" s="397" t="s">
        <v>1477</v>
      </c>
      <c r="B284" s="386"/>
      <c r="C284" s="386"/>
      <c r="D284" s="386"/>
      <c r="E284" s="386"/>
      <c r="F284" s="386"/>
    </row>
    <row r="285" spans="1:6" ht="15.75" customHeight="1" x14ac:dyDescent="0.2">
      <c r="A285" s="94" t="s">
        <v>1478</v>
      </c>
      <c r="B285" s="82" t="s">
        <v>1479</v>
      </c>
      <c r="C285" s="83">
        <v>65</v>
      </c>
      <c r="D285" s="83">
        <v>110</v>
      </c>
      <c r="E285" s="83">
        <v>75</v>
      </c>
      <c r="F285" s="83">
        <v>89</v>
      </c>
    </row>
    <row r="286" spans="1:6" ht="15.75" customHeight="1" x14ac:dyDescent="0.2">
      <c r="A286" s="92" t="s">
        <v>1480</v>
      </c>
      <c r="B286" s="78" t="s">
        <v>1481</v>
      </c>
      <c r="C286" s="79">
        <v>19</v>
      </c>
      <c r="D286" s="79">
        <v>31</v>
      </c>
      <c r="E286" s="79">
        <v>25</v>
      </c>
      <c r="F286" s="79">
        <v>30</v>
      </c>
    </row>
    <row r="287" spans="1:6" ht="15.75" customHeight="1" x14ac:dyDescent="0.2">
      <c r="A287" s="92" t="s">
        <v>1482</v>
      </c>
      <c r="B287" s="78" t="s">
        <v>1483</v>
      </c>
      <c r="C287" s="79">
        <v>4.5</v>
      </c>
      <c r="D287" s="79">
        <v>12.5</v>
      </c>
      <c r="E287" s="79">
        <v>6</v>
      </c>
      <c r="F287" s="79">
        <v>12</v>
      </c>
    </row>
    <row r="288" spans="1:6" ht="15.75" customHeight="1" x14ac:dyDescent="0.2">
      <c r="A288" s="92" t="s">
        <v>1484</v>
      </c>
      <c r="B288" s="78" t="s">
        <v>1485</v>
      </c>
      <c r="C288" s="79">
        <v>36</v>
      </c>
      <c r="D288" s="79">
        <v>48.2</v>
      </c>
      <c r="E288" s="79">
        <v>37</v>
      </c>
      <c r="F288" s="79">
        <v>44</v>
      </c>
    </row>
    <row r="289" spans="1:6" ht="16.5" customHeight="1" x14ac:dyDescent="0.2">
      <c r="A289" s="92" t="s">
        <v>1486</v>
      </c>
      <c r="B289" s="78" t="s">
        <v>1487</v>
      </c>
      <c r="C289" s="79">
        <v>36</v>
      </c>
      <c r="D289" s="79">
        <v>48.2</v>
      </c>
      <c r="E289" s="79">
        <v>40</v>
      </c>
      <c r="F289" s="79">
        <v>48</v>
      </c>
    </row>
    <row r="290" spans="1:6" ht="15.75" customHeight="1" x14ac:dyDescent="0.2">
      <c r="A290" s="397" t="s">
        <v>1488</v>
      </c>
      <c r="B290" s="386"/>
      <c r="C290" s="386"/>
      <c r="D290" s="386"/>
      <c r="E290" s="386"/>
      <c r="F290" s="386"/>
    </row>
    <row r="291" spans="1:6" ht="15.75" customHeight="1" x14ac:dyDescent="0.2">
      <c r="A291" s="92" t="s">
        <v>1489</v>
      </c>
      <c r="B291" s="78" t="s">
        <v>1490</v>
      </c>
      <c r="C291" s="79">
        <v>27</v>
      </c>
      <c r="D291" s="79">
        <v>142</v>
      </c>
      <c r="E291" s="79">
        <v>70</v>
      </c>
      <c r="F291" s="79">
        <v>90</v>
      </c>
    </row>
    <row r="292" spans="1:6" ht="15.75" customHeight="1" x14ac:dyDescent="0.2">
      <c r="A292" s="92" t="s">
        <v>1491</v>
      </c>
      <c r="B292" s="78" t="s">
        <v>1492</v>
      </c>
      <c r="C292" s="79">
        <v>1</v>
      </c>
      <c r="D292" s="79">
        <v>45</v>
      </c>
      <c r="E292" s="79">
        <v>10</v>
      </c>
      <c r="F292" s="79">
        <v>26</v>
      </c>
    </row>
    <row r="293" spans="1:6" ht="15.75" customHeight="1" x14ac:dyDescent="0.2">
      <c r="A293" s="92" t="s">
        <v>1493</v>
      </c>
      <c r="B293" s="78" t="s">
        <v>1494</v>
      </c>
      <c r="C293" s="79">
        <v>1</v>
      </c>
      <c r="D293" s="79">
        <v>55</v>
      </c>
      <c r="E293" s="79">
        <v>10</v>
      </c>
      <c r="F293" s="79">
        <v>26</v>
      </c>
    </row>
    <row r="294" spans="1:6" ht="15.75" customHeight="1" x14ac:dyDescent="0.2">
      <c r="A294" s="92" t="s">
        <v>1495</v>
      </c>
      <c r="B294" s="78" t="s">
        <v>1496</v>
      </c>
      <c r="C294" s="79">
        <v>5</v>
      </c>
      <c r="D294" s="79">
        <v>52</v>
      </c>
      <c r="E294" s="79">
        <v>10</v>
      </c>
      <c r="F294" s="79">
        <v>26</v>
      </c>
    </row>
    <row r="295" spans="1:6" ht="15.75" customHeight="1" x14ac:dyDescent="0.2">
      <c r="A295" s="94" t="s">
        <v>1497</v>
      </c>
      <c r="B295" s="82" t="s">
        <v>1498</v>
      </c>
      <c r="C295" s="83">
        <v>40</v>
      </c>
      <c r="D295" s="83">
        <v>180</v>
      </c>
      <c r="E295" s="83">
        <v>85</v>
      </c>
      <c r="F295" s="83">
        <v>130</v>
      </c>
    </row>
    <row r="296" spans="1:6" ht="15.75" customHeight="1" x14ac:dyDescent="0.2">
      <c r="A296" s="92" t="s">
        <v>1499</v>
      </c>
      <c r="B296" s="78" t="s">
        <v>1500</v>
      </c>
      <c r="C296" s="79">
        <v>3.9</v>
      </c>
      <c r="D296" s="79">
        <v>5.0999999999999996</v>
      </c>
      <c r="E296" s="79">
        <v>3.9</v>
      </c>
      <c r="F296" s="79">
        <v>4.5</v>
      </c>
    </row>
    <row r="297" spans="1:6" ht="15.75" customHeight="1" x14ac:dyDescent="0.2">
      <c r="A297" s="92" t="s">
        <v>1501</v>
      </c>
      <c r="B297" s="78" t="s">
        <v>1502</v>
      </c>
      <c r="C297" s="79">
        <v>3.9</v>
      </c>
      <c r="D297" s="79">
        <v>5.0999999999999996</v>
      </c>
      <c r="E297" s="79">
        <v>4.2</v>
      </c>
      <c r="F297" s="79">
        <v>4.9000000000000004</v>
      </c>
    </row>
    <row r="298" spans="1:6" ht="15.75" customHeight="1" x14ac:dyDescent="0.2">
      <c r="A298" s="92" t="s">
        <v>1503</v>
      </c>
      <c r="B298" s="78" t="s">
        <v>1504</v>
      </c>
      <c r="C298" s="79">
        <v>36</v>
      </c>
      <c r="D298" s="79">
        <v>48.2</v>
      </c>
      <c r="E298" s="79">
        <v>37</v>
      </c>
      <c r="F298" s="79">
        <v>44</v>
      </c>
    </row>
    <row r="299" spans="1:6" ht="15.75" customHeight="1" x14ac:dyDescent="0.2">
      <c r="A299" s="92" t="s">
        <v>1505</v>
      </c>
      <c r="B299" s="78" t="s">
        <v>1506</v>
      </c>
      <c r="C299" s="79">
        <v>36</v>
      </c>
      <c r="D299" s="79">
        <v>48.2</v>
      </c>
      <c r="E299" s="79">
        <v>40</v>
      </c>
      <c r="F299" s="79">
        <v>48</v>
      </c>
    </row>
    <row r="300" spans="1:6" ht="15.75" customHeight="1" x14ac:dyDescent="0.2">
      <c r="A300" s="92" t="s">
        <v>1507</v>
      </c>
      <c r="B300" s="78" t="s">
        <v>1508</v>
      </c>
      <c r="C300" s="79">
        <v>82</v>
      </c>
      <c r="D300" s="79">
        <v>103</v>
      </c>
      <c r="E300" s="79">
        <v>85</v>
      </c>
      <c r="F300" s="79">
        <v>92</v>
      </c>
    </row>
    <row r="301" spans="1:6" ht="15.75" customHeight="1" x14ac:dyDescent="0.2">
      <c r="A301" s="92" t="s">
        <v>1509</v>
      </c>
      <c r="B301" s="78" t="s">
        <v>1510</v>
      </c>
      <c r="C301" s="79">
        <v>27</v>
      </c>
      <c r="D301" s="79">
        <v>34</v>
      </c>
      <c r="E301" s="79">
        <v>27</v>
      </c>
      <c r="F301" s="79">
        <v>32</v>
      </c>
    </row>
    <row r="302" spans="1:6" ht="16.5" customHeight="1" x14ac:dyDescent="0.2">
      <c r="A302" s="92" t="s">
        <v>1511</v>
      </c>
      <c r="B302" s="78" t="s">
        <v>1512</v>
      </c>
      <c r="C302" s="79">
        <v>30.9</v>
      </c>
      <c r="D302" s="79">
        <v>35.4</v>
      </c>
      <c r="E302" s="79">
        <v>32</v>
      </c>
      <c r="F302" s="79">
        <v>35</v>
      </c>
    </row>
    <row r="303" spans="1:6" ht="15.75" customHeight="1" x14ac:dyDescent="0.2">
      <c r="A303" s="397" t="s">
        <v>1513</v>
      </c>
      <c r="B303" s="386"/>
      <c r="C303" s="386"/>
      <c r="D303" s="386"/>
      <c r="E303" s="386"/>
      <c r="F303" s="386"/>
    </row>
    <row r="304" spans="1:6" ht="15.75" customHeight="1" x14ac:dyDescent="0.2">
      <c r="A304" s="94" t="s">
        <v>1514</v>
      </c>
      <c r="B304" s="82" t="s">
        <v>1515</v>
      </c>
      <c r="C304" s="83">
        <v>89</v>
      </c>
      <c r="D304" s="83">
        <v>215</v>
      </c>
      <c r="E304" s="83">
        <v>140</v>
      </c>
      <c r="F304" s="83">
        <v>180</v>
      </c>
    </row>
    <row r="305" spans="1:6" ht="15.75" customHeight="1" x14ac:dyDescent="0.2">
      <c r="A305" s="94" t="s">
        <v>1516</v>
      </c>
      <c r="B305" s="82" t="s">
        <v>1517</v>
      </c>
      <c r="C305" s="83">
        <v>40</v>
      </c>
      <c r="D305" s="83">
        <v>180</v>
      </c>
      <c r="E305" s="83">
        <v>85</v>
      </c>
      <c r="F305" s="83">
        <v>130</v>
      </c>
    </row>
    <row r="306" spans="1:6" ht="15.75" customHeight="1" x14ac:dyDescent="0.2">
      <c r="A306" s="92" t="s">
        <v>1518</v>
      </c>
      <c r="B306" s="78" t="s">
        <v>1519</v>
      </c>
      <c r="C306" s="79">
        <v>4</v>
      </c>
      <c r="D306" s="79">
        <v>10.5</v>
      </c>
      <c r="E306" s="79">
        <v>5</v>
      </c>
      <c r="F306" s="79">
        <v>8</v>
      </c>
    </row>
    <row r="307" spans="1:6" ht="15.75" customHeight="1" x14ac:dyDescent="0.2">
      <c r="A307" s="92" t="s">
        <v>1520</v>
      </c>
      <c r="B307" s="78" t="s">
        <v>1521</v>
      </c>
      <c r="C307" s="79">
        <v>3.9</v>
      </c>
      <c r="D307" s="79">
        <v>5.0999999999999996</v>
      </c>
      <c r="E307" s="79">
        <v>3.9</v>
      </c>
      <c r="F307" s="79">
        <v>4.5</v>
      </c>
    </row>
    <row r="308" spans="1:6" ht="15.75" customHeight="1" x14ac:dyDescent="0.2">
      <c r="A308" s="92" t="s">
        <v>1522</v>
      </c>
      <c r="B308" s="78" t="s">
        <v>1523</v>
      </c>
      <c r="C308" s="79">
        <v>3.9</v>
      </c>
      <c r="D308" s="79">
        <v>5.0999999999999996</v>
      </c>
      <c r="E308" s="79">
        <v>4.2</v>
      </c>
      <c r="F308" s="79">
        <v>4.9000000000000004</v>
      </c>
    </row>
    <row r="309" spans="1:6" ht="15.75" customHeight="1" x14ac:dyDescent="0.2">
      <c r="A309" s="94" t="s">
        <v>1524</v>
      </c>
      <c r="B309" s="82" t="s">
        <v>1525</v>
      </c>
      <c r="C309" s="83">
        <v>82</v>
      </c>
      <c r="D309" s="83">
        <v>103</v>
      </c>
      <c r="E309" s="83">
        <v>85</v>
      </c>
      <c r="F309" s="83">
        <v>92</v>
      </c>
    </row>
    <row r="310" spans="1:6" ht="15.75" customHeight="1" x14ac:dyDescent="0.2">
      <c r="A310" s="94" t="s">
        <v>1526</v>
      </c>
      <c r="B310" s="82" t="s">
        <v>1527</v>
      </c>
      <c r="C310" s="83">
        <v>27</v>
      </c>
      <c r="D310" s="83">
        <v>34</v>
      </c>
      <c r="E310" s="83">
        <v>27</v>
      </c>
      <c r="F310" s="83">
        <v>32</v>
      </c>
    </row>
    <row r="311" spans="1:6" ht="15.75" customHeight="1" x14ac:dyDescent="0.2">
      <c r="A311" s="94" t="s">
        <v>1528</v>
      </c>
      <c r="B311" s="82" t="s">
        <v>1529</v>
      </c>
      <c r="C311" s="83">
        <v>30.9</v>
      </c>
      <c r="D311" s="83">
        <v>35.4</v>
      </c>
      <c r="E311" s="83">
        <v>32</v>
      </c>
      <c r="F311" s="83">
        <v>35</v>
      </c>
    </row>
    <row r="312" spans="1:6" ht="15.75" customHeight="1" x14ac:dyDescent="0.2">
      <c r="A312" s="94" t="s">
        <v>1530</v>
      </c>
      <c r="B312" s="82" t="s">
        <v>1531</v>
      </c>
      <c r="C312" s="83">
        <v>10.8</v>
      </c>
      <c r="D312" s="83">
        <v>14.8</v>
      </c>
      <c r="E312" s="83">
        <v>0</v>
      </c>
      <c r="F312" s="83">
        <v>13</v>
      </c>
    </row>
    <row r="313" spans="1:6" ht="16.5" customHeight="1" x14ac:dyDescent="0.2">
      <c r="A313" s="92" t="s">
        <v>1532</v>
      </c>
      <c r="B313" s="84" t="s">
        <v>1533</v>
      </c>
      <c r="C313" s="79">
        <v>5.4</v>
      </c>
      <c r="D313" s="79" t="s">
        <v>1534</v>
      </c>
      <c r="E313" s="79">
        <v>5.4</v>
      </c>
      <c r="F313" s="79" t="s">
        <v>1535</v>
      </c>
    </row>
    <row r="314" spans="1:6" ht="15.75" customHeight="1" x14ac:dyDescent="0.2">
      <c r="A314" s="397" t="s">
        <v>1536</v>
      </c>
      <c r="B314" s="386"/>
      <c r="C314" s="386"/>
      <c r="D314" s="386"/>
      <c r="E314" s="386"/>
      <c r="F314" s="386"/>
    </row>
    <row r="315" spans="1:6" ht="15.75" customHeight="1" x14ac:dyDescent="0.2">
      <c r="A315" s="94" t="s">
        <v>1537</v>
      </c>
      <c r="B315" s="82" t="s">
        <v>1538</v>
      </c>
      <c r="C315" s="83">
        <v>89</v>
      </c>
      <c r="D315" s="83">
        <v>215</v>
      </c>
      <c r="E315" s="83">
        <v>140</v>
      </c>
      <c r="F315" s="83">
        <v>180</v>
      </c>
    </row>
    <row r="316" spans="1:6" ht="15.75" customHeight="1" x14ac:dyDescent="0.2">
      <c r="A316" s="94" t="s">
        <v>1539</v>
      </c>
      <c r="B316" s="82" t="s">
        <v>1540</v>
      </c>
      <c r="C316" s="83">
        <v>40</v>
      </c>
      <c r="D316" s="83">
        <v>180</v>
      </c>
      <c r="E316" s="83">
        <v>85</v>
      </c>
      <c r="F316" s="83">
        <v>130</v>
      </c>
    </row>
    <row r="317" spans="1:6" ht="15.75" customHeight="1" x14ac:dyDescent="0.2">
      <c r="A317" s="92" t="s">
        <v>1541</v>
      </c>
      <c r="B317" s="78" t="s">
        <v>1542</v>
      </c>
      <c r="C317" s="79">
        <v>4</v>
      </c>
      <c r="D317" s="79">
        <v>10.5</v>
      </c>
      <c r="E317" s="79">
        <v>5</v>
      </c>
      <c r="F317" s="79">
        <v>8</v>
      </c>
    </row>
    <row r="318" spans="1:6" ht="15.75" customHeight="1" x14ac:dyDescent="0.2">
      <c r="A318" s="92" t="s">
        <v>1543</v>
      </c>
      <c r="B318" s="78" t="s">
        <v>1544</v>
      </c>
      <c r="C318" s="79">
        <v>3.9</v>
      </c>
      <c r="D318" s="79">
        <v>5.0999999999999996</v>
      </c>
      <c r="E318" s="79">
        <v>3.9</v>
      </c>
      <c r="F318" s="79">
        <v>4.5</v>
      </c>
    </row>
    <row r="319" spans="1:6" ht="15.75" customHeight="1" x14ac:dyDescent="0.2">
      <c r="A319" s="92" t="s">
        <v>1545</v>
      </c>
      <c r="B319" s="78" t="s">
        <v>1546</v>
      </c>
      <c r="C319" s="79">
        <v>3.9</v>
      </c>
      <c r="D319" s="79">
        <v>5.0999999999999996</v>
      </c>
      <c r="E319" s="79">
        <v>4.2</v>
      </c>
      <c r="F319" s="79">
        <v>4.9000000000000004</v>
      </c>
    </row>
    <row r="320" spans="1:6" ht="15.75" customHeight="1" x14ac:dyDescent="0.2">
      <c r="A320" s="94" t="s">
        <v>1547</v>
      </c>
      <c r="B320" s="82" t="s">
        <v>1548</v>
      </c>
      <c r="C320" s="83">
        <v>82</v>
      </c>
      <c r="D320" s="83">
        <v>103</v>
      </c>
      <c r="E320" s="83">
        <v>85</v>
      </c>
      <c r="F320" s="83">
        <v>92</v>
      </c>
    </row>
    <row r="321" spans="1:6" ht="15.75" customHeight="1" x14ac:dyDescent="0.2">
      <c r="A321" s="94" t="s">
        <v>1549</v>
      </c>
      <c r="B321" s="82" t="s">
        <v>1550</v>
      </c>
      <c r="C321" s="83">
        <v>27</v>
      </c>
      <c r="D321" s="83">
        <v>34</v>
      </c>
      <c r="E321" s="83">
        <v>27</v>
      </c>
      <c r="F321" s="83">
        <v>32</v>
      </c>
    </row>
    <row r="322" spans="1:6" ht="15.75" customHeight="1" x14ac:dyDescent="0.2">
      <c r="A322" s="94" t="s">
        <v>1551</v>
      </c>
      <c r="B322" s="82" t="s">
        <v>1552</v>
      </c>
      <c r="C322" s="83">
        <v>30.9</v>
      </c>
      <c r="D322" s="83">
        <v>35.4</v>
      </c>
      <c r="E322" s="83">
        <v>32</v>
      </c>
      <c r="F322" s="83">
        <v>35</v>
      </c>
    </row>
    <row r="323" spans="1:6" ht="15.75" customHeight="1" x14ac:dyDescent="0.2">
      <c r="A323" s="94" t="s">
        <v>1553</v>
      </c>
      <c r="B323" s="82" t="s">
        <v>1554</v>
      </c>
      <c r="C323" s="83">
        <v>10.8</v>
      </c>
      <c r="D323" s="83">
        <v>14.8</v>
      </c>
      <c r="E323" s="83">
        <v>0</v>
      </c>
      <c r="F323" s="83">
        <v>13</v>
      </c>
    </row>
    <row r="324" spans="1:6" ht="16.5" customHeight="1" x14ac:dyDescent="0.2">
      <c r="A324" s="97" t="s">
        <v>1555</v>
      </c>
      <c r="B324" s="84" t="s">
        <v>1556</v>
      </c>
      <c r="C324" s="79">
        <v>211</v>
      </c>
      <c r="D324" s="79">
        <v>911</v>
      </c>
      <c r="E324" s="79">
        <v>800</v>
      </c>
      <c r="F324" s="79">
        <v>1500</v>
      </c>
    </row>
    <row r="325" spans="1:6" ht="15.75" customHeight="1" x14ac:dyDescent="0.2">
      <c r="A325" s="397" t="s">
        <v>1557</v>
      </c>
      <c r="B325" s="386"/>
      <c r="C325" s="386"/>
      <c r="D325" s="386"/>
      <c r="E325" s="386"/>
      <c r="F325" s="386"/>
    </row>
    <row r="326" spans="1:6" ht="15.75" customHeight="1" x14ac:dyDescent="0.2">
      <c r="A326" s="92" t="s">
        <v>1558</v>
      </c>
      <c r="B326" s="78" t="s">
        <v>1559</v>
      </c>
      <c r="C326" s="79">
        <v>3.8</v>
      </c>
      <c r="D326" s="79">
        <v>5</v>
      </c>
      <c r="E326" s="79">
        <v>4</v>
      </c>
      <c r="F326" s="79">
        <v>5</v>
      </c>
    </row>
    <row r="327" spans="1:6" ht="15.75" customHeight="1" x14ac:dyDescent="0.2">
      <c r="A327" s="94" t="s">
        <v>1560</v>
      </c>
      <c r="B327" s="82" t="s">
        <v>1561</v>
      </c>
      <c r="C327" s="83">
        <v>27</v>
      </c>
      <c r="D327" s="83">
        <v>142</v>
      </c>
      <c r="E327" s="83">
        <v>70</v>
      </c>
      <c r="F327" s="83">
        <v>90</v>
      </c>
    </row>
    <row r="328" spans="1:6" ht="15.75" customHeight="1" x14ac:dyDescent="0.2">
      <c r="A328" s="94" t="s">
        <v>1562</v>
      </c>
      <c r="B328" s="82" t="s">
        <v>1563</v>
      </c>
      <c r="C328" s="83">
        <v>3.9</v>
      </c>
      <c r="D328" s="83">
        <v>5.0999999999999996</v>
      </c>
      <c r="E328" s="83">
        <v>3.9</v>
      </c>
      <c r="F328" s="83">
        <v>4.5</v>
      </c>
    </row>
    <row r="329" spans="1:6" ht="15.75" customHeight="1" x14ac:dyDescent="0.2">
      <c r="A329" s="94" t="s">
        <v>1564</v>
      </c>
      <c r="B329" s="82" t="s">
        <v>1565</v>
      </c>
      <c r="C329" s="83">
        <v>3.9</v>
      </c>
      <c r="D329" s="83">
        <v>5.0999999999999996</v>
      </c>
      <c r="E329" s="83">
        <v>4.2</v>
      </c>
      <c r="F329" s="83">
        <v>4.9000000000000004</v>
      </c>
    </row>
    <row r="330" spans="1:6" ht="15.75" customHeight="1" x14ac:dyDescent="0.2">
      <c r="A330" s="92" t="s">
        <v>1566</v>
      </c>
      <c r="B330" s="78" t="s">
        <v>1567</v>
      </c>
      <c r="C330" s="79">
        <v>36</v>
      </c>
      <c r="D330" s="79">
        <v>48.2</v>
      </c>
      <c r="E330" s="79">
        <v>37</v>
      </c>
      <c r="F330" s="79">
        <v>44</v>
      </c>
    </row>
    <row r="331" spans="1:6" ht="15.75" customHeight="1" x14ac:dyDescent="0.2">
      <c r="A331" s="92" t="s">
        <v>1568</v>
      </c>
      <c r="B331" s="78" t="s">
        <v>1569</v>
      </c>
      <c r="C331" s="79">
        <v>36</v>
      </c>
      <c r="D331" s="79">
        <v>48.2</v>
      </c>
      <c r="E331" s="79">
        <v>40</v>
      </c>
      <c r="F331" s="79">
        <v>48</v>
      </c>
    </row>
    <row r="332" spans="1:6" ht="15.75" customHeight="1" x14ac:dyDescent="0.2">
      <c r="A332" s="92" t="s">
        <v>1570</v>
      </c>
      <c r="B332" s="78" t="s">
        <v>1571</v>
      </c>
      <c r="C332" s="79">
        <v>12</v>
      </c>
      <c r="D332" s="79">
        <v>16</v>
      </c>
      <c r="E332" s="79">
        <v>13.5</v>
      </c>
      <c r="F332" s="79">
        <v>14.5</v>
      </c>
    </row>
    <row r="333" spans="1:6" ht="15.75" customHeight="1" x14ac:dyDescent="0.2">
      <c r="A333" s="92" t="s">
        <v>1572</v>
      </c>
      <c r="B333" s="78" t="s">
        <v>1573</v>
      </c>
      <c r="C333" s="79">
        <v>12</v>
      </c>
      <c r="D333" s="79">
        <v>16</v>
      </c>
      <c r="E333" s="79">
        <v>13.5</v>
      </c>
      <c r="F333" s="79">
        <v>14.5</v>
      </c>
    </row>
    <row r="334" spans="1:6" ht="15.75" customHeight="1" x14ac:dyDescent="0.2">
      <c r="A334" s="92" t="s">
        <v>1574</v>
      </c>
      <c r="B334" s="78" t="s">
        <v>1575</v>
      </c>
      <c r="C334" s="79">
        <v>27</v>
      </c>
      <c r="D334" s="79">
        <v>34</v>
      </c>
      <c r="E334" s="79">
        <v>27</v>
      </c>
      <c r="F334" s="79">
        <v>32</v>
      </c>
    </row>
    <row r="335" spans="1:6" ht="16.5" customHeight="1" x14ac:dyDescent="0.2">
      <c r="A335" s="92" t="s">
        <v>1576</v>
      </c>
      <c r="B335" s="78" t="s">
        <v>1577</v>
      </c>
      <c r="C335" s="79">
        <v>30.9</v>
      </c>
      <c r="D335" s="79">
        <v>35.4</v>
      </c>
      <c r="E335" s="79">
        <v>32</v>
      </c>
      <c r="F335" s="79">
        <v>35</v>
      </c>
    </row>
    <row r="336" spans="1:6" ht="15.75" customHeight="1" x14ac:dyDescent="0.2">
      <c r="A336" s="397" t="s">
        <v>1578</v>
      </c>
      <c r="B336" s="386"/>
      <c r="C336" s="386"/>
      <c r="D336" s="386"/>
      <c r="E336" s="386"/>
      <c r="F336" s="386"/>
    </row>
    <row r="337" spans="1:6" ht="15.75" customHeight="1" x14ac:dyDescent="0.2">
      <c r="A337" s="92" t="s">
        <v>1579</v>
      </c>
      <c r="B337" s="78" t="s">
        <v>1580</v>
      </c>
      <c r="C337" s="79">
        <v>8.6999999999999993</v>
      </c>
      <c r="D337" s="79">
        <v>10.5</v>
      </c>
      <c r="E337" s="79">
        <v>9.1999999999999993</v>
      </c>
      <c r="F337" s="79">
        <v>10.1</v>
      </c>
    </row>
    <row r="338" spans="1:6" ht="15.75" customHeight="1" x14ac:dyDescent="0.2">
      <c r="A338" s="94" t="s">
        <v>1581</v>
      </c>
      <c r="B338" s="82" t="s">
        <v>1582</v>
      </c>
      <c r="C338" s="83">
        <v>2.2999999999999998</v>
      </c>
      <c r="D338" s="83">
        <v>4.8</v>
      </c>
      <c r="E338" s="83">
        <v>3.5</v>
      </c>
      <c r="F338" s="83">
        <v>4</v>
      </c>
    </row>
    <row r="339" spans="1:6" ht="15.75" customHeight="1" x14ac:dyDescent="0.2">
      <c r="A339" s="92" t="s">
        <v>1583</v>
      </c>
      <c r="B339" s="78" t="s">
        <v>1584</v>
      </c>
      <c r="C339" s="79">
        <v>2.2999999999999998</v>
      </c>
      <c r="D339" s="79">
        <v>4.8</v>
      </c>
      <c r="E339" s="79">
        <v>3.5</v>
      </c>
      <c r="F339" s="79">
        <v>4</v>
      </c>
    </row>
    <row r="340" spans="1:6" ht="16.5" customHeight="1" x14ac:dyDescent="0.2">
      <c r="A340" s="92" t="s">
        <v>1585</v>
      </c>
      <c r="B340" s="78" t="s">
        <v>1586</v>
      </c>
      <c r="C340" s="79">
        <v>32</v>
      </c>
      <c r="D340" s="79">
        <v>100</v>
      </c>
      <c r="E340" s="79">
        <v>70</v>
      </c>
      <c r="F340" s="79">
        <v>100</v>
      </c>
    </row>
    <row r="341" spans="1:6" ht="15.75" customHeight="1" x14ac:dyDescent="0.2">
      <c r="A341" s="397" t="s">
        <v>1587</v>
      </c>
      <c r="B341" s="386"/>
      <c r="C341" s="386"/>
      <c r="D341" s="386"/>
      <c r="E341" s="386"/>
      <c r="F341" s="386"/>
    </row>
    <row r="342" spans="1:6" ht="16.5" customHeight="1" x14ac:dyDescent="0.2">
      <c r="A342" s="92" t="s">
        <v>1588</v>
      </c>
      <c r="B342" s="78" t="s">
        <v>1589</v>
      </c>
      <c r="C342" s="79">
        <v>8.6999999999999993</v>
      </c>
      <c r="D342" s="79">
        <v>10.5</v>
      </c>
      <c r="E342" s="79">
        <v>9.1999999999999993</v>
      </c>
      <c r="F342" s="79">
        <v>10.1</v>
      </c>
    </row>
    <row r="343" spans="1:6" ht="15.75" customHeight="1" x14ac:dyDescent="0.2">
      <c r="A343" s="397" t="s">
        <v>1590</v>
      </c>
      <c r="B343" s="386"/>
      <c r="C343" s="386"/>
      <c r="D343" s="386"/>
      <c r="E343" s="386"/>
      <c r="F343" s="386"/>
    </row>
    <row r="344" spans="1:6" ht="15.75" customHeight="1" x14ac:dyDescent="0.2">
      <c r="A344" s="94" t="s">
        <v>1591</v>
      </c>
      <c r="B344" s="82" t="s">
        <v>1592</v>
      </c>
      <c r="C344" s="83">
        <v>65</v>
      </c>
      <c r="D344" s="83">
        <v>110</v>
      </c>
      <c r="E344" s="83">
        <v>75</v>
      </c>
      <c r="F344" s="83">
        <v>89</v>
      </c>
    </row>
    <row r="345" spans="1:6" ht="15.75" customHeight="1" x14ac:dyDescent="0.2">
      <c r="A345" s="94" t="s">
        <v>1593</v>
      </c>
      <c r="B345" s="86" t="s">
        <v>1594</v>
      </c>
      <c r="C345" s="83">
        <v>4.8</v>
      </c>
      <c r="D345" s="83">
        <v>5.9</v>
      </c>
      <c r="E345" s="83">
        <v>4.5</v>
      </c>
      <c r="F345" s="83">
        <v>5</v>
      </c>
    </row>
    <row r="346" spans="1:6" ht="15.75" customHeight="1" x14ac:dyDescent="0.2">
      <c r="A346" s="94" t="s">
        <v>1595</v>
      </c>
      <c r="B346" s="82" t="s">
        <v>1596</v>
      </c>
      <c r="C346" s="83">
        <v>0.318</v>
      </c>
      <c r="D346" s="83">
        <v>4</v>
      </c>
      <c r="E346" s="83">
        <v>0.75</v>
      </c>
      <c r="F346" s="83">
        <v>1.25</v>
      </c>
    </row>
    <row r="347" spans="1:6" ht="15.75" customHeight="1" x14ac:dyDescent="0.2">
      <c r="A347" s="94" t="s">
        <v>1597</v>
      </c>
      <c r="B347" s="82" t="s">
        <v>1598</v>
      </c>
      <c r="C347" s="83">
        <v>35</v>
      </c>
      <c r="D347" s="83">
        <v>160</v>
      </c>
      <c r="E347" s="83">
        <v>50</v>
      </c>
      <c r="F347" s="83">
        <v>100</v>
      </c>
    </row>
    <row r="348" spans="1:6" ht="15.75" customHeight="1" x14ac:dyDescent="0.2">
      <c r="A348" s="94" t="s">
        <v>1599</v>
      </c>
      <c r="B348" s="82" t="s">
        <v>1600</v>
      </c>
      <c r="C348" s="83">
        <v>0.1</v>
      </c>
      <c r="D348" s="83">
        <v>200</v>
      </c>
      <c r="E348" s="83">
        <v>150</v>
      </c>
      <c r="F348" s="83">
        <v>200</v>
      </c>
    </row>
    <row r="349" spans="1:6" ht="15.75" customHeight="1" x14ac:dyDescent="0.2">
      <c r="A349" s="94" t="s">
        <v>1601</v>
      </c>
      <c r="B349" s="82" t="s">
        <v>1602</v>
      </c>
      <c r="C349" s="83">
        <v>1</v>
      </c>
      <c r="D349" s="83">
        <v>130</v>
      </c>
      <c r="E349" s="83">
        <v>10</v>
      </c>
      <c r="F349" s="83">
        <v>99</v>
      </c>
    </row>
    <row r="350" spans="1:6" ht="16.5" customHeight="1" x14ac:dyDescent="0.2">
      <c r="A350" s="92" t="s">
        <v>1603</v>
      </c>
      <c r="B350" s="78" t="s">
        <v>1604</v>
      </c>
      <c r="C350" s="79">
        <v>40</v>
      </c>
      <c r="D350" s="79">
        <v>110</v>
      </c>
      <c r="E350" s="79">
        <v>55</v>
      </c>
      <c r="F350" s="79">
        <v>110</v>
      </c>
    </row>
    <row r="351" spans="1:6" ht="15.75" customHeight="1" x14ac:dyDescent="0.2">
      <c r="A351" s="397" t="s">
        <v>1605</v>
      </c>
      <c r="B351" s="386"/>
      <c r="C351" s="386"/>
      <c r="D351" s="386"/>
      <c r="E351" s="386"/>
      <c r="F351" s="386"/>
    </row>
    <row r="352" spans="1:6" ht="15.75" customHeight="1" x14ac:dyDescent="0.2">
      <c r="A352" s="92" t="s">
        <v>1606</v>
      </c>
      <c r="B352" s="78" t="s">
        <v>1607</v>
      </c>
      <c r="C352" s="79">
        <v>12</v>
      </c>
      <c r="D352" s="79">
        <v>16</v>
      </c>
      <c r="E352" s="79">
        <v>13.5</v>
      </c>
      <c r="F352" s="79">
        <v>14.5</v>
      </c>
    </row>
    <row r="353" spans="1:6" ht="16.5" customHeight="1" x14ac:dyDescent="0.2">
      <c r="A353" s="92" t="s">
        <v>1608</v>
      </c>
      <c r="B353" s="78" t="s">
        <v>1609</v>
      </c>
      <c r="C353" s="79">
        <v>12</v>
      </c>
      <c r="D353" s="79">
        <v>16</v>
      </c>
      <c r="E353" s="79">
        <v>13.5</v>
      </c>
      <c r="F353" s="79">
        <v>14.5</v>
      </c>
    </row>
    <row r="354" spans="1:6" ht="15.75" customHeight="1" x14ac:dyDescent="0.2">
      <c r="A354" s="397" t="s">
        <v>1610</v>
      </c>
      <c r="B354" s="386"/>
      <c r="C354" s="386"/>
      <c r="D354" s="386"/>
      <c r="E354" s="386"/>
      <c r="F354" s="386"/>
    </row>
    <row r="355" spans="1:6" ht="15.75" customHeight="1" x14ac:dyDescent="0.2">
      <c r="A355" s="92" t="s">
        <v>1611</v>
      </c>
      <c r="B355" s="78" t="s">
        <v>1612</v>
      </c>
      <c r="C355" s="79">
        <v>4.5</v>
      </c>
      <c r="D355" s="79">
        <v>12.5</v>
      </c>
      <c r="E355" s="79">
        <v>6</v>
      </c>
      <c r="F355" s="79">
        <v>12</v>
      </c>
    </row>
    <row r="356" spans="1:6" ht="15.75" customHeight="1" x14ac:dyDescent="0.2">
      <c r="A356" s="92" t="s">
        <v>1613</v>
      </c>
      <c r="B356" s="78" t="s">
        <v>1614</v>
      </c>
      <c r="C356" s="79">
        <v>27</v>
      </c>
      <c r="D356" s="79">
        <v>37</v>
      </c>
      <c r="E356" s="79">
        <v>28</v>
      </c>
      <c r="F356" s="79">
        <v>38</v>
      </c>
    </row>
    <row r="357" spans="1:6" ht="15.75" customHeight="1" x14ac:dyDescent="0.2">
      <c r="A357" s="92" t="s">
        <v>1615</v>
      </c>
      <c r="B357" s="78" t="s">
        <v>1616</v>
      </c>
      <c r="C357" s="79">
        <v>0.7</v>
      </c>
      <c r="D357" s="79">
        <v>2</v>
      </c>
      <c r="E357" s="79">
        <v>1</v>
      </c>
      <c r="F357" s="79">
        <v>1.5</v>
      </c>
    </row>
    <row r="358" spans="1:6" ht="16.5" customHeight="1" x14ac:dyDescent="0.2">
      <c r="A358" s="94" t="s">
        <v>1617</v>
      </c>
      <c r="B358" s="82" t="s">
        <v>1618</v>
      </c>
      <c r="C358" s="83">
        <v>2</v>
      </c>
      <c r="D358" s="83">
        <v>4.4000000000000004</v>
      </c>
      <c r="E358" s="83">
        <v>3</v>
      </c>
      <c r="F358" s="83">
        <v>4.5</v>
      </c>
    </row>
    <row r="359" spans="1:6" ht="15.75" customHeight="1" x14ac:dyDescent="0.2">
      <c r="A359" s="397" t="s">
        <v>1619</v>
      </c>
      <c r="B359" s="386"/>
      <c r="C359" s="386"/>
      <c r="D359" s="386"/>
      <c r="E359" s="386"/>
      <c r="F359" s="386"/>
    </row>
    <row r="360" spans="1:6" ht="15.75" customHeight="1" x14ac:dyDescent="0.2">
      <c r="A360" s="92" t="s">
        <v>1620</v>
      </c>
      <c r="B360" s="78" t="s">
        <v>1621</v>
      </c>
      <c r="C360" s="79">
        <v>40</v>
      </c>
      <c r="D360" s="79">
        <v>180</v>
      </c>
      <c r="E360" s="79">
        <v>85</v>
      </c>
      <c r="F360" s="79">
        <v>130</v>
      </c>
    </row>
    <row r="361" spans="1:6" ht="15.75" customHeight="1" x14ac:dyDescent="0.2">
      <c r="A361" s="92" t="s">
        <v>1622</v>
      </c>
      <c r="B361" s="78" t="s">
        <v>1623</v>
      </c>
      <c r="C361" s="79">
        <v>3.9</v>
      </c>
      <c r="D361" s="79">
        <v>5.0999999999999996</v>
      </c>
      <c r="E361" s="79">
        <v>3.9</v>
      </c>
      <c r="F361" s="79">
        <v>4.5</v>
      </c>
    </row>
    <row r="362" spans="1:6" ht="15.75" customHeight="1" x14ac:dyDescent="0.2">
      <c r="A362" s="92" t="s">
        <v>1624</v>
      </c>
      <c r="B362" s="78" t="s">
        <v>1625</v>
      </c>
      <c r="C362" s="79">
        <v>3.9</v>
      </c>
      <c r="D362" s="79">
        <v>5.0999999999999996</v>
      </c>
      <c r="E362" s="79">
        <v>4.2</v>
      </c>
      <c r="F362" s="79">
        <v>4.9000000000000004</v>
      </c>
    </row>
    <row r="363" spans="1:6" ht="15.75" customHeight="1" x14ac:dyDescent="0.2">
      <c r="A363" s="94" t="s">
        <v>1626</v>
      </c>
      <c r="B363" s="82" t="s">
        <v>1627</v>
      </c>
      <c r="C363" s="83">
        <v>10.8</v>
      </c>
      <c r="D363" s="83">
        <v>14.8</v>
      </c>
      <c r="E363" s="83">
        <v>0</v>
      </c>
      <c r="F363" s="83">
        <v>13</v>
      </c>
    </row>
    <row r="364" spans="1:6" ht="15.75" customHeight="1" x14ac:dyDescent="0.2">
      <c r="A364" s="92" t="s">
        <v>1628</v>
      </c>
      <c r="B364" s="78" t="s">
        <v>1629</v>
      </c>
      <c r="C364" s="79">
        <v>82</v>
      </c>
      <c r="D364" s="79">
        <v>103</v>
      </c>
      <c r="E364" s="79">
        <v>85</v>
      </c>
      <c r="F364" s="79">
        <v>92</v>
      </c>
    </row>
    <row r="365" spans="1:6" ht="15.75" customHeight="1" x14ac:dyDescent="0.2">
      <c r="A365" s="92" t="s">
        <v>1630</v>
      </c>
      <c r="B365" s="78" t="s">
        <v>1631</v>
      </c>
      <c r="C365" s="79">
        <v>27</v>
      </c>
      <c r="D365" s="79">
        <v>34</v>
      </c>
      <c r="E365" s="79">
        <v>27</v>
      </c>
      <c r="F365" s="79">
        <v>32</v>
      </c>
    </row>
    <row r="366" spans="1:6" ht="15.75" customHeight="1" x14ac:dyDescent="0.2">
      <c r="A366" s="92" t="s">
        <v>1632</v>
      </c>
      <c r="B366" s="78" t="s">
        <v>1633</v>
      </c>
      <c r="C366" s="79">
        <v>30.9</v>
      </c>
      <c r="D366" s="79">
        <v>35.4</v>
      </c>
      <c r="E366" s="79">
        <v>32</v>
      </c>
      <c r="F366" s="79">
        <v>35</v>
      </c>
    </row>
    <row r="367" spans="1:6" ht="15.75" customHeight="1" x14ac:dyDescent="0.2">
      <c r="A367" s="92" t="s">
        <v>1634</v>
      </c>
      <c r="B367" s="78" t="s">
        <v>1635</v>
      </c>
      <c r="C367" s="79">
        <v>10</v>
      </c>
      <c r="D367" s="79">
        <v>235</v>
      </c>
      <c r="E367" s="79">
        <v>40</v>
      </c>
      <c r="F367" s="79">
        <v>110</v>
      </c>
    </row>
    <row r="368" spans="1:6" ht="16.5" customHeight="1" x14ac:dyDescent="0.2">
      <c r="A368" s="92" t="s">
        <v>1636</v>
      </c>
      <c r="B368" s="78" t="s">
        <v>1637</v>
      </c>
      <c r="C368" s="79">
        <v>10</v>
      </c>
      <c r="D368" s="79">
        <v>235</v>
      </c>
      <c r="E368" s="79">
        <v>40</v>
      </c>
      <c r="F368" s="79">
        <v>200</v>
      </c>
    </row>
    <row r="369" spans="1:6" ht="15.75" customHeight="1" x14ac:dyDescent="0.2">
      <c r="A369" s="397" t="s">
        <v>1638</v>
      </c>
      <c r="B369" s="386"/>
      <c r="C369" s="386"/>
      <c r="D369" s="386"/>
      <c r="E369" s="386"/>
      <c r="F369" s="386"/>
    </row>
    <row r="370" spans="1:6" ht="15.75" customHeight="1" x14ac:dyDescent="0.2">
      <c r="A370" s="92" t="s">
        <v>1639</v>
      </c>
      <c r="B370" s="78" t="s">
        <v>1640</v>
      </c>
      <c r="C370" s="79">
        <v>5</v>
      </c>
      <c r="D370" s="79">
        <v>52</v>
      </c>
      <c r="E370" s="79">
        <v>10</v>
      </c>
      <c r="F370" s="79">
        <v>26</v>
      </c>
    </row>
    <row r="371" spans="1:6" ht="16.5" customHeight="1" x14ac:dyDescent="0.2">
      <c r="A371" s="92" t="s">
        <v>1641</v>
      </c>
      <c r="B371" s="78" t="s">
        <v>1642</v>
      </c>
      <c r="C371" s="79">
        <v>1.3</v>
      </c>
      <c r="D371" s="79">
        <v>2.2999999999999998</v>
      </c>
      <c r="E371" s="79">
        <v>2</v>
      </c>
      <c r="F371" s="79">
        <v>2.5</v>
      </c>
    </row>
    <row r="372" spans="1:6" ht="15.75" customHeight="1" x14ac:dyDescent="0.2">
      <c r="A372" s="397" t="s">
        <v>1643</v>
      </c>
      <c r="B372" s="386"/>
      <c r="C372" s="386"/>
      <c r="D372" s="386"/>
      <c r="E372" s="386"/>
      <c r="F372" s="386"/>
    </row>
    <row r="373" spans="1:6" ht="15.75" customHeight="1" x14ac:dyDescent="0.2">
      <c r="A373" s="92" t="s">
        <v>1644</v>
      </c>
      <c r="B373" s="78" t="s">
        <v>1645</v>
      </c>
      <c r="C373" s="79">
        <v>1.8</v>
      </c>
      <c r="D373" s="79">
        <v>7</v>
      </c>
      <c r="E373" s="79">
        <v>3.2</v>
      </c>
      <c r="F373" s="79">
        <v>5.5</v>
      </c>
    </row>
    <row r="374" spans="1:6" ht="15.75" customHeight="1" x14ac:dyDescent="0.2">
      <c r="A374" s="92" t="s">
        <v>1646</v>
      </c>
      <c r="B374" s="78" t="s">
        <v>1647</v>
      </c>
      <c r="C374" s="79">
        <v>1.8</v>
      </c>
      <c r="D374" s="79">
        <v>7</v>
      </c>
      <c r="E374" s="79">
        <v>3.7</v>
      </c>
      <c r="F374" s="79">
        <v>6</v>
      </c>
    </row>
    <row r="375" spans="1:6" ht="16.5" customHeight="1" x14ac:dyDescent="0.2">
      <c r="A375" s="94" t="s">
        <v>1648</v>
      </c>
      <c r="B375" s="82" t="s">
        <v>1649</v>
      </c>
      <c r="C375" s="83">
        <v>40</v>
      </c>
      <c r="D375" s="83">
        <v>180</v>
      </c>
      <c r="E375" s="83">
        <v>85</v>
      </c>
      <c r="F375" s="83">
        <v>130</v>
      </c>
    </row>
    <row r="376" spans="1:6" ht="15.75" customHeight="1" x14ac:dyDescent="0.2">
      <c r="A376" s="397" t="s">
        <v>1650</v>
      </c>
      <c r="B376" s="386"/>
      <c r="C376" s="386"/>
      <c r="D376" s="386"/>
      <c r="E376" s="386"/>
      <c r="F376" s="386"/>
    </row>
    <row r="377" spans="1:6" ht="16.5" customHeight="1" x14ac:dyDescent="0.2">
      <c r="A377" s="92" t="s">
        <v>1651</v>
      </c>
      <c r="B377" s="78" t="s">
        <v>1652</v>
      </c>
      <c r="C377" s="79">
        <v>2.2999999999999998</v>
      </c>
      <c r="D377" s="79">
        <v>4.8</v>
      </c>
      <c r="E377" s="79">
        <v>3.5</v>
      </c>
      <c r="F377" s="79">
        <v>4</v>
      </c>
    </row>
    <row r="378" spans="1:6" ht="15.75" customHeight="1" x14ac:dyDescent="0.2">
      <c r="A378" s="397" t="s">
        <v>1653</v>
      </c>
      <c r="B378" s="386"/>
      <c r="C378" s="386"/>
      <c r="D378" s="386"/>
      <c r="E378" s="386"/>
      <c r="F378" s="386"/>
    </row>
    <row r="379" spans="1:6" ht="16.5" customHeight="1" x14ac:dyDescent="0.2">
      <c r="A379" s="92" t="s">
        <v>1654</v>
      </c>
      <c r="B379" s="78" t="s">
        <v>1655</v>
      </c>
      <c r="C379" s="79">
        <v>3.5</v>
      </c>
      <c r="D379" s="79">
        <v>5.5</v>
      </c>
      <c r="E379" s="79">
        <v>4</v>
      </c>
      <c r="F379" s="79">
        <v>4.5</v>
      </c>
    </row>
    <row r="380" spans="1:6" ht="15.75" customHeight="1" x14ac:dyDescent="0.2">
      <c r="A380" s="397" t="s">
        <v>1656</v>
      </c>
      <c r="B380" s="386"/>
      <c r="C380" s="386"/>
      <c r="D380" s="386"/>
      <c r="E380" s="386"/>
      <c r="F380" s="386"/>
    </row>
    <row r="381" spans="1:6" ht="15.75" customHeight="1" x14ac:dyDescent="0.2">
      <c r="A381" s="92" t="s">
        <v>1657</v>
      </c>
      <c r="B381" s="78" t="s">
        <v>1658</v>
      </c>
      <c r="C381" s="79">
        <v>4.5</v>
      </c>
      <c r="D381" s="79">
        <v>12.5</v>
      </c>
      <c r="E381" s="79">
        <v>6</v>
      </c>
      <c r="F381" s="79">
        <v>12</v>
      </c>
    </row>
    <row r="382" spans="1:6" ht="15.75" customHeight="1" x14ac:dyDescent="0.2">
      <c r="A382" s="92" t="s">
        <v>1659</v>
      </c>
      <c r="B382" s="78" t="s">
        <v>1660</v>
      </c>
      <c r="C382" s="79">
        <v>27</v>
      </c>
      <c r="D382" s="79">
        <v>37</v>
      </c>
      <c r="E382" s="79">
        <v>28</v>
      </c>
      <c r="F382" s="79">
        <v>38</v>
      </c>
    </row>
    <row r="383" spans="1:6" ht="15.75" customHeight="1" x14ac:dyDescent="0.2">
      <c r="A383" s="92" t="s">
        <v>1661</v>
      </c>
      <c r="B383" s="78" t="s">
        <v>1662</v>
      </c>
      <c r="C383" s="79">
        <v>100</v>
      </c>
      <c r="D383" s="79">
        <v>180</v>
      </c>
      <c r="E383" s="79">
        <v>100</v>
      </c>
      <c r="F383" s="79">
        <v>180</v>
      </c>
    </row>
    <row r="384" spans="1:6" ht="16.5" customHeight="1" x14ac:dyDescent="0.2">
      <c r="A384" s="92" t="s">
        <v>1663</v>
      </c>
      <c r="B384" s="78" t="s">
        <v>1664</v>
      </c>
      <c r="C384" s="79">
        <v>2</v>
      </c>
      <c r="D384" s="79">
        <v>4.4000000000000004</v>
      </c>
      <c r="E384" s="79">
        <v>3</v>
      </c>
      <c r="F384" s="79">
        <v>4.5</v>
      </c>
    </row>
    <row r="385" spans="1:6" ht="15.75" customHeight="1" x14ac:dyDescent="0.2">
      <c r="A385" s="397" t="s">
        <v>1665</v>
      </c>
      <c r="B385" s="386"/>
      <c r="C385" s="386"/>
      <c r="D385" s="386"/>
      <c r="E385" s="386"/>
      <c r="F385" s="386"/>
    </row>
    <row r="386" spans="1:6" ht="16.5" customHeight="1" x14ac:dyDescent="0.2">
      <c r="A386" s="92" t="s">
        <v>1666</v>
      </c>
      <c r="B386" s="78" t="s">
        <v>1667</v>
      </c>
      <c r="C386" s="79">
        <v>27</v>
      </c>
      <c r="D386" s="79">
        <v>142</v>
      </c>
      <c r="E386" s="79">
        <v>70</v>
      </c>
      <c r="F386" s="79">
        <v>90</v>
      </c>
    </row>
  </sheetData>
  <mergeCells count="58">
    <mergeCell ref="A259:F259"/>
    <mergeCell ref="A281:F281"/>
    <mergeCell ref="A269:F269"/>
    <mergeCell ref="A279:F279"/>
    <mergeCell ref="A354:F354"/>
    <mergeCell ref="A351:F351"/>
    <mergeCell ref="A336:F336"/>
    <mergeCell ref="A303:F303"/>
    <mergeCell ref="A325:F325"/>
    <mergeCell ref="A314:F314"/>
    <mergeCell ref="A262:F262"/>
    <mergeCell ref="A265:F265"/>
    <mergeCell ref="A284:F284"/>
    <mergeCell ref="A39:F39"/>
    <mergeCell ref="A4:F4"/>
    <mergeCell ref="A95:F95"/>
    <mergeCell ref="A73:F73"/>
    <mergeCell ref="A19:F19"/>
    <mergeCell ref="A51:F51"/>
    <mergeCell ref="A94:F94"/>
    <mergeCell ref="A199:F199"/>
    <mergeCell ref="A200:F200"/>
    <mergeCell ref="A122:F122"/>
    <mergeCell ref="A111:F111"/>
    <mergeCell ref="A103:F103"/>
    <mergeCell ref="A187:F187"/>
    <mergeCell ref="A385:F385"/>
    <mergeCell ref="A380:F380"/>
    <mergeCell ref="A378:F378"/>
    <mergeCell ref="A212:F212"/>
    <mergeCell ref="A244:F244"/>
    <mergeCell ref="A254:F254"/>
    <mergeCell ref="A224:F224"/>
    <mergeCell ref="A278:F278"/>
    <mergeCell ref="A290:F290"/>
    <mergeCell ref="A376:F376"/>
    <mergeCell ref="A372:F372"/>
    <mergeCell ref="A341:F341"/>
    <mergeCell ref="A343:F343"/>
    <mergeCell ref="A234:F234"/>
    <mergeCell ref="A359:F359"/>
    <mergeCell ref="A369:F369"/>
    <mergeCell ref="A1:F1"/>
    <mergeCell ref="A173:F173"/>
    <mergeCell ref="A169:F169"/>
    <mergeCell ref="A176:F176"/>
    <mergeCell ref="A186:F186"/>
    <mergeCell ref="A148:F148"/>
    <mergeCell ref="A131:F131"/>
    <mergeCell ref="A129:F129"/>
    <mergeCell ref="A157:F157"/>
    <mergeCell ref="A64:F64"/>
    <mergeCell ref="A53:F53"/>
    <mergeCell ref="A126:F126"/>
    <mergeCell ref="A120:F120"/>
    <mergeCell ref="A99:F99"/>
    <mergeCell ref="C2:D2"/>
    <mergeCell ref="E2:F2"/>
  </mergeCells>
  <printOptions horizontalCentered="1"/>
  <pageMargins left="0.196850393700787" right="0.196850393700787" top="0.75" bottom="0.5" header="0.118110236220472" footer="0.118110236220472"/>
  <pageSetup scale="83" orientation="portrait" r:id="rId1"/>
  <headerFooter>
    <oddHeader>&amp;L&amp;G</oddHeader>
    <oddFooter>&amp;C&amp;"-,Bold"&amp;9&amp;K742332www.DrRitamarie.com &amp;"-,Regular"&amp;K000000
 © Dr. Ritamarie Loscalzo, MS, DC, CCN, DACBN, Institute of Nutritional Endocrinology (INE)
Page &amp;P of &amp;N</oddFooter>
  </headerFooter>
  <rowBreaks count="9" manualBreakCount="9">
    <brk id="38" max="29" man="1"/>
    <brk id="72" max="29" man="1"/>
    <brk id="110" max="29" man="1"/>
    <brk id="156" max="16383" man="1"/>
    <brk id="198" max="16383" man="1"/>
    <brk id="243" max="29" man="1"/>
    <brk id="277" max="5" man="1"/>
    <brk id="313" max="5" man="1"/>
    <brk id="353" max="5" man="1"/>
  </rowBreaks>
  <legacyDrawingHF r:id="rId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tabSelected="1" showWhiteSpace="0" workbookViewId="0">
      <selection activeCell="C28" sqref="C28"/>
    </sheetView>
  </sheetViews>
  <sheetFormatPr defaultColWidth="17.28515625" defaultRowHeight="15.75" customHeight="1" x14ac:dyDescent="0.2"/>
  <cols>
    <col min="1" max="1" width="17.7109375" style="145" customWidth="1"/>
    <col min="2" max="2" width="14.42578125" style="145" customWidth="1"/>
    <col min="3" max="3" width="29.85546875" style="145" customWidth="1"/>
    <col min="4" max="4" width="11.28515625" style="145" customWidth="1"/>
    <col min="5" max="5" width="28.28515625" style="145" customWidth="1"/>
    <col min="6" max="6" width="13.140625" style="145" customWidth="1"/>
    <col min="7" max="7" width="29.85546875" style="145" customWidth="1"/>
    <col min="8" max="8" width="11.7109375" style="145" customWidth="1"/>
    <col min="9" max="9" width="27.85546875" style="145" customWidth="1"/>
    <col min="10" max="16384" width="17.28515625" style="145"/>
  </cols>
  <sheetData>
    <row r="1" spans="1:9" ht="27.75" customHeight="1" thickBot="1" x14ac:dyDescent="0.25">
      <c r="A1" s="405" t="s">
        <v>1711</v>
      </c>
      <c r="B1" s="406"/>
      <c r="C1" s="406"/>
      <c r="D1" s="406"/>
      <c r="E1" s="406"/>
      <c r="F1" s="406"/>
      <c r="G1" s="406"/>
      <c r="H1" s="406"/>
      <c r="I1" s="407"/>
    </row>
    <row r="2" spans="1:9" ht="25.5" customHeight="1" x14ac:dyDescent="0.2">
      <c r="A2" s="146" t="s">
        <v>0</v>
      </c>
      <c r="B2" s="408"/>
      <c r="C2" s="409"/>
      <c r="D2" s="409"/>
      <c r="E2" s="147" t="s">
        <v>11</v>
      </c>
      <c r="F2" s="408"/>
      <c r="G2" s="409"/>
      <c r="H2" s="409"/>
      <c r="I2" s="410"/>
    </row>
    <row r="3" spans="1:9" ht="34.5" customHeight="1" x14ac:dyDescent="0.2">
      <c r="A3" s="148" t="s">
        <v>1668</v>
      </c>
      <c r="B3" s="149" t="s">
        <v>1669</v>
      </c>
      <c r="C3" s="149" t="s">
        <v>1670</v>
      </c>
      <c r="D3" s="150" t="s">
        <v>1671</v>
      </c>
      <c r="E3" s="411" t="s">
        <v>1713</v>
      </c>
      <c r="F3" s="412"/>
      <c r="G3" s="413" t="s">
        <v>1712</v>
      </c>
      <c r="H3" s="412"/>
      <c r="I3" s="414"/>
    </row>
    <row r="4" spans="1:9" ht="171.75" customHeight="1" x14ac:dyDescent="0.2">
      <c r="A4" s="151" t="s">
        <v>1672</v>
      </c>
      <c r="B4" s="152"/>
      <c r="C4" s="152"/>
      <c r="D4" s="152"/>
      <c r="E4" s="402"/>
      <c r="F4" s="403"/>
      <c r="G4" s="402"/>
      <c r="H4" s="403"/>
      <c r="I4" s="404"/>
    </row>
    <row r="5" spans="1:9" ht="47.25" customHeight="1" x14ac:dyDescent="0.2">
      <c r="A5" s="148" t="s">
        <v>1668</v>
      </c>
      <c r="B5" s="149" t="s">
        <v>1673</v>
      </c>
      <c r="C5" s="149" t="s">
        <v>1767</v>
      </c>
      <c r="D5" s="149" t="s">
        <v>1671</v>
      </c>
      <c r="E5" s="149" t="s">
        <v>1674</v>
      </c>
      <c r="F5" s="149" t="s">
        <v>1714</v>
      </c>
      <c r="G5" s="149" t="s">
        <v>1768</v>
      </c>
      <c r="H5" s="149" t="s">
        <v>1671</v>
      </c>
      <c r="I5" s="153" t="s">
        <v>1674</v>
      </c>
    </row>
    <row r="6" spans="1:9" ht="162.6" customHeight="1" x14ac:dyDescent="0.2">
      <c r="A6" s="151" t="s">
        <v>1675</v>
      </c>
      <c r="B6" s="152"/>
      <c r="C6" s="152"/>
      <c r="D6" s="152"/>
      <c r="E6" s="152"/>
      <c r="F6" s="152"/>
      <c r="G6" s="152"/>
      <c r="H6" s="152"/>
      <c r="I6" s="154"/>
    </row>
    <row r="7" spans="1:9" ht="168" customHeight="1" x14ac:dyDescent="0.2">
      <c r="A7" s="151" t="s">
        <v>1676</v>
      </c>
      <c r="B7" s="152"/>
      <c r="C7" s="155" t="s">
        <v>1677</v>
      </c>
      <c r="D7" s="152"/>
      <c r="E7" s="152"/>
      <c r="F7" s="152"/>
      <c r="G7" s="155" t="s">
        <v>1677</v>
      </c>
      <c r="H7" s="152"/>
      <c r="I7" s="154"/>
    </row>
    <row r="8" spans="1:9" ht="83.65" customHeight="1" x14ac:dyDescent="0.2">
      <c r="A8" s="151" t="s">
        <v>1716</v>
      </c>
      <c r="B8" s="156"/>
      <c r="C8" s="155" t="s">
        <v>1764</v>
      </c>
      <c r="D8" s="152"/>
      <c r="E8" s="152"/>
      <c r="F8" s="156"/>
      <c r="G8" s="155" t="s">
        <v>1764</v>
      </c>
      <c r="H8" s="152"/>
      <c r="I8" s="154"/>
    </row>
    <row r="9" spans="1:9" ht="50.65" customHeight="1" x14ac:dyDescent="0.2">
      <c r="A9" s="151" t="s">
        <v>1679</v>
      </c>
      <c r="B9" s="152"/>
      <c r="C9" s="152"/>
      <c r="D9" s="152"/>
      <c r="E9" s="152"/>
      <c r="F9" s="152"/>
      <c r="G9" s="152"/>
      <c r="H9" s="152"/>
      <c r="I9" s="154"/>
    </row>
    <row r="10" spans="1:9" ht="55.5" customHeight="1" x14ac:dyDescent="0.2">
      <c r="A10" s="151" t="s">
        <v>1766</v>
      </c>
      <c r="B10" s="152"/>
      <c r="C10" s="152"/>
      <c r="D10" s="152"/>
      <c r="E10" s="152"/>
      <c r="F10" s="152"/>
      <c r="G10" s="152"/>
      <c r="H10" s="152"/>
      <c r="I10" s="154"/>
    </row>
    <row r="11" spans="1:9" ht="63.6" customHeight="1" x14ac:dyDescent="0.2">
      <c r="A11" s="151" t="s">
        <v>1765</v>
      </c>
      <c r="B11" s="152"/>
      <c r="C11" s="152"/>
      <c r="D11" s="152"/>
      <c r="E11" s="152"/>
      <c r="F11" s="152"/>
      <c r="G11" s="152"/>
      <c r="H11" s="152"/>
      <c r="I11" s="154"/>
    </row>
    <row r="12" spans="1:9" ht="57" customHeight="1" x14ac:dyDescent="0.2">
      <c r="A12" s="151" t="s">
        <v>1715</v>
      </c>
      <c r="B12" s="152"/>
      <c r="C12" s="152"/>
      <c r="D12" s="152"/>
      <c r="E12" s="152"/>
      <c r="F12" s="152"/>
      <c r="G12" s="152"/>
      <c r="H12" s="152"/>
      <c r="I12" s="154"/>
    </row>
    <row r="13" spans="1:9" ht="51" customHeight="1" x14ac:dyDescent="0.2">
      <c r="A13" s="151" t="s">
        <v>1678</v>
      </c>
      <c r="B13" s="152"/>
      <c r="C13" s="152"/>
      <c r="D13" s="152"/>
      <c r="E13" s="152"/>
      <c r="F13" s="152"/>
      <c r="G13" s="152"/>
      <c r="H13" s="152"/>
      <c r="I13" s="154"/>
    </row>
    <row r="14" spans="1:9" ht="48.4" customHeight="1" x14ac:dyDescent="0.2">
      <c r="A14" s="151" t="s">
        <v>1769</v>
      </c>
      <c r="B14" s="157"/>
      <c r="C14" s="152"/>
      <c r="D14" s="152"/>
      <c r="E14" s="152"/>
      <c r="F14" s="152"/>
      <c r="G14" s="152"/>
      <c r="H14" s="152"/>
      <c r="I14" s="154"/>
    </row>
    <row r="15" spans="1:9" ht="48" customHeight="1" x14ac:dyDescent="0.2">
      <c r="A15" s="151" t="s">
        <v>1770</v>
      </c>
      <c r="B15" s="152"/>
      <c r="C15" s="152"/>
      <c r="D15" s="152"/>
      <c r="E15" s="152"/>
      <c r="F15" s="152"/>
      <c r="G15" s="152"/>
      <c r="H15" s="152"/>
      <c r="I15" s="154"/>
    </row>
    <row r="16" spans="1:9" ht="90" customHeight="1" x14ac:dyDescent="0.2">
      <c r="A16" s="151" t="s">
        <v>1771</v>
      </c>
      <c r="B16" s="152"/>
      <c r="C16" s="152"/>
      <c r="D16" s="152"/>
      <c r="E16" s="152"/>
      <c r="F16" s="152"/>
      <c r="G16" s="152"/>
      <c r="H16" s="152"/>
      <c r="I16" s="154"/>
    </row>
  </sheetData>
  <mergeCells count="7">
    <mergeCell ref="E4:F4"/>
    <mergeCell ref="G4:I4"/>
    <mergeCell ref="A1:I1"/>
    <mergeCell ref="B2:D2"/>
    <mergeCell ref="F2:I2"/>
    <mergeCell ref="E3:F3"/>
    <mergeCell ref="G3:I3"/>
  </mergeCells>
  <printOptions horizontalCentered="1"/>
  <pageMargins left="0.196850393700787" right="0.196850393700787" top="0.78740157480314998" bottom="0.78740157480314998" header="0.118110236220472" footer="0.118110236220472"/>
  <pageSetup scale="75" fitToHeight="0" orientation="landscape" horizontalDpi="360" verticalDpi="360" r:id="rId1"/>
  <headerFooter>
    <oddHeader>&amp;L&amp;G</oddHeader>
    <oddFooter>&amp;C&amp;"-,Bold"&amp;9&amp;K742332www.DrRitamarie.com &amp;"-,Regular"&amp;K000000
 © Dr. Ritamarie Loscalzo, MS, DC, CCN, DACBN, Institute of Nutritional Endocrinology (INE)
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topLeftCell="A10" workbookViewId="0">
      <selection activeCell="B4" sqref="B4"/>
    </sheetView>
  </sheetViews>
  <sheetFormatPr defaultColWidth="17.28515625" defaultRowHeight="15.75" customHeight="1" x14ac:dyDescent="0.2"/>
  <cols>
    <col min="1" max="1" width="24.42578125" style="119" customWidth="1"/>
    <col min="2" max="2" width="36.42578125" style="119" customWidth="1"/>
    <col min="3" max="3" width="36" style="119" customWidth="1"/>
    <col min="4" max="4" width="37.85546875" style="119" customWidth="1"/>
    <col min="5" max="8" width="9.140625" style="119" customWidth="1"/>
    <col min="9" max="16384" width="17.28515625" style="119"/>
  </cols>
  <sheetData>
    <row r="1" spans="1:8" ht="25.5" customHeight="1" thickBot="1" x14ac:dyDescent="0.25">
      <c r="A1" s="281" t="s">
        <v>1749</v>
      </c>
      <c r="B1" s="282"/>
      <c r="C1" s="282"/>
      <c r="D1" s="283"/>
    </row>
    <row r="2" spans="1:8" s="268" customFormat="1" ht="36" customHeight="1" x14ac:dyDescent="0.3">
      <c r="A2" s="262" t="s">
        <v>0</v>
      </c>
      <c r="B2" s="263"/>
      <c r="C2" s="264" t="s">
        <v>11</v>
      </c>
      <c r="D2" s="265"/>
      <c r="E2" s="266"/>
      <c r="F2" s="266"/>
      <c r="G2" s="266"/>
      <c r="H2" s="267"/>
    </row>
    <row r="3" spans="1:8" s="128" customFormat="1" ht="31.5" customHeight="1" x14ac:dyDescent="0.2">
      <c r="A3" s="259" t="s">
        <v>1750</v>
      </c>
      <c r="B3" s="260" t="s">
        <v>1751</v>
      </c>
      <c r="C3" s="260" t="s">
        <v>1752</v>
      </c>
      <c r="D3" s="261" t="s">
        <v>1753</v>
      </c>
      <c r="E3" s="127"/>
      <c r="F3" s="127"/>
      <c r="G3" s="127"/>
      <c r="H3" s="127"/>
    </row>
    <row r="4" spans="1:8" s="125" customFormat="1" ht="87.75" customHeight="1" x14ac:dyDescent="0.2">
      <c r="A4" s="258" t="s">
        <v>4</v>
      </c>
      <c r="B4" s="132"/>
      <c r="C4" s="133"/>
      <c r="D4" s="134"/>
      <c r="E4" s="126"/>
      <c r="F4" s="126"/>
      <c r="G4" s="126"/>
      <c r="H4" s="126"/>
    </row>
    <row r="5" spans="1:8" s="125" customFormat="1" ht="79.5" customHeight="1" x14ac:dyDescent="0.2">
      <c r="A5" s="258" t="s">
        <v>5</v>
      </c>
      <c r="B5" s="132"/>
      <c r="C5" s="133"/>
      <c r="D5" s="134"/>
      <c r="E5" s="126"/>
      <c r="F5" s="126"/>
      <c r="G5" s="126"/>
      <c r="H5" s="126"/>
    </row>
    <row r="6" spans="1:8" s="125" customFormat="1" ht="79.5" customHeight="1" x14ac:dyDescent="0.2">
      <c r="A6" s="258" t="s">
        <v>6</v>
      </c>
      <c r="B6" s="132"/>
      <c r="C6" s="133"/>
      <c r="D6" s="134"/>
      <c r="E6" s="126"/>
      <c r="F6" s="126"/>
      <c r="G6" s="126"/>
      <c r="H6" s="126"/>
    </row>
    <row r="7" spans="1:8" s="125" customFormat="1" ht="79.5" customHeight="1" x14ac:dyDescent="0.2">
      <c r="A7" s="258" t="s">
        <v>7</v>
      </c>
      <c r="B7" s="132"/>
      <c r="C7" s="133"/>
      <c r="D7" s="134"/>
      <c r="E7" s="126"/>
      <c r="F7" s="126"/>
      <c r="G7" s="126"/>
      <c r="H7" s="126"/>
    </row>
    <row r="8" spans="1:8" s="125" customFormat="1" ht="79.5" customHeight="1" x14ac:dyDescent="0.2">
      <c r="A8" s="258" t="s">
        <v>8</v>
      </c>
      <c r="B8" s="132"/>
      <c r="C8" s="133"/>
      <c r="D8" s="134"/>
      <c r="E8" s="126"/>
      <c r="F8" s="126"/>
      <c r="G8" s="126"/>
      <c r="H8" s="126"/>
    </row>
    <row r="9" spans="1:8" s="125" customFormat="1" ht="66.75" customHeight="1" x14ac:dyDescent="0.2">
      <c r="A9" s="258" t="s">
        <v>1754</v>
      </c>
      <c r="B9" s="132"/>
      <c r="C9" s="133"/>
      <c r="D9" s="134"/>
      <c r="E9" s="126"/>
      <c r="F9" s="126"/>
      <c r="G9" s="126"/>
      <c r="H9" s="126"/>
    </row>
    <row r="10" spans="1:8" s="125" customFormat="1" ht="66.75" customHeight="1" x14ac:dyDescent="0.2">
      <c r="A10" s="258" t="s">
        <v>1755</v>
      </c>
      <c r="B10" s="132"/>
      <c r="C10" s="133"/>
      <c r="D10" s="134"/>
      <c r="E10" s="126"/>
      <c r="F10" s="126"/>
      <c r="G10" s="126"/>
      <c r="H10" s="126"/>
    </row>
    <row r="11" spans="1:8" s="125" customFormat="1" ht="65.25" customHeight="1" x14ac:dyDescent="0.2">
      <c r="A11" s="258" t="s">
        <v>1756</v>
      </c>
      <c r="B11" s="132"/>
      <c r="C11" s="133"/>
      <c r="D11" s="134"/>
      <c r="E11" s="126"/>
      <c r="F11" s="126"/>
      <c r="G11" s="126"/>
      <c r="H11" s="126"/>
    </row>
    <row r="12" spans="1:8" ht="15.75" customHeight="1" x14ac:dyDescent="0.25">
      <c r="A12" s="136"/>
      <c r="B12" s="131"/>
      <c r="C12" s="131"/>
      <c r="D12" s="131"/>
      <c r="E12" s="131"/>
      <c r="F12" s="131"/>
      <c r="G12" s="131"/>
      <c r="H12" s="131"/>
    </row>
    <row r="13" spans="1:8" ht="15.75" customHeight="1" x14ac:dyDescent="0.25">
      <c r="A13" s="136"/>
      <c r="B13" s="131"/>
      <c r="C13" s="131"/>
      <c r="D13" s="131"/>
      <c r="E13" s="131"/>
      <c r="F13" s="131"/>
      <c r="G13" s="131"/>
      <c r="H13" s="131"/>
    </row>
    <row r="14" spans="1:8" ht="15.75" customHeight="1" x14ac:dyDescent="0.25">
      <c r="A14" s="136"/>
      <c r="B14" s="131"/>
      <c r="C14" s="131"/>
      <c r="D14" s="131"/>
      <c r="E14" s="131"/>
      <c r="F14" s="131"/>
      <c r="G14" s="131"/>
      <c r="H14" s="131"/>
    </row>
    <row r="15" spans="1:8" ht="15.75" customHeight="1" x14ac:dyDescent="0.25">
      <c r="A15" s="136"/>
      <c r="B15" s="131"/>
      <c r="C15" s="131"/>
      <c r="D15" s="131"/>
      <c r="E15" s="131"/>
      <c r="F15" s="131"/>
      <c r="G15" s="131"/>
      <c r="H15" s="131"/>
    </row>
  </sheetData>
  <mergeCells count="1">
    <mergeCell ref="A1:D1"/>
  </mergeCells>
  <printOptions horizontalCentered="1"/>
  <pageMargins left="0.19685039370078741" right="0.19685039370078741" top="0.78740157480314965" bottom="0.78740157480314965" header="0.11811023622047245" footer="0.11811023622047245"/>
  <pageSetup scale="78" orientation="portrait" horizontalDpi="360" verticalDpi="360" r:id="rId1"/>
  <headerFooter>
    <oddHeader>&amp;L&amp;G</oddHeader>
    <oddFooter>&amp;C&amp;"Arial,Bold"&amp;9&amp;K742332www.DrRitamarie.com &amp;"Arial,Regular"&amp;K000000
 © Dr. Ritamarie Loscalzo, MS, DC, CCN, DACBN, Institute of Nutritional Endocrinology (INE)
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pane ySplit="3" topLeftCell="A4" activePane="bottomLeft" state="frozen"/>
      <selection activeCell="A21" sqref="A21:XFD21"/>
      <selection pane="bottomLeft" activeCell="B5" sqref="B5"/>
    </sheetView>
  </sheetViews>
  <sheetFormatPr defaultColWidth="17.28515625" defaultRowHeight="15.75" customHeight="1" x14ac:dyDescent="0.2"/>
  <cols>
    <col min="1" max="1" width="34.7109375" style="119" customWidth="1"/>
    <col min="2" max="2" width="14.28515625" style="119" customWidth="1"/>
    <col min="3" max="3" width="27.42578125" style="119" customWidth="1"/>
    <col min="4" max="4" width="29.5703125" style="119" customWidth="1"/>
    <col min="5" max="5" width="28.28515625" style="119" customWidth="1"/>
    <col min="6" max="6" width="9.140625" style="119" customWidth="1"/>
    <col min="7" max="7" width="8.7109375" style="119" customWidth="1"/>
    <col min="8" max="16384" width="17.28515625" style="119"/>
  </cols>
  <sheetData>
    <row r="1" spans="1:7" s="237" customFormat="1" ht="29.25" customHeight="1" x14ac:dyDescent="0.2">
      <c r="A1" s="285" t="s">
        <v>1757</v>
      </c>
      <c r="B1" s="286"/>
      <c r="C1" s="286"/>
      <c r="D1" s="286"/>
      <c r="E1" s="287"/>
    </row>
    <row r="2" spans="1:7" ht="20.45" customHeight="1" x14ac:dyDescent="0.2">
      <c r="A2" s="238" t="s">
        <v>0</v>
      </c>
      <c r="B2" s="284"/>
      <c r="C2" s="284"/>
      <c r="D2" s="239" t="s">
        <v>11</v>
      </c>
      <c r="E2" s="240"/>
      <c r="F2" s="137"/>
    </row>
    <row r="3" spans="1:7" ht="27.75" customHeight="1" x14ac:dyDescent="0.2">
      <c r="A3" s="138" t="s">
        <v>1758</v>
      </c>
      <c r="B3" s="139" t="s">
        <v>1759</v>
      </c>
      <c r="C3" s="139" t="s">
        <v>1760</v>
      </c>
      <c r="D3" s="139" t="s">
        <v>1761</v>
      </c>
      <c r="E3" s="139" t="s">
        <v>1762</v>
      </c>
      <c r="F3" s="140"/>
      <c r="G3" s="140"/>
    </row>
    <row r="4" spans="1:7" ht="37.5" customHeight="1" x14ac:dyDescent="0.25">
      <c r="A4" s="141" t="str">
        <f>'Current Condition and Goals'!$A$11</f>
        <v>1)</v>
      </c>
      <c r="B4" s="141"/>
      <c r="C4" s="141"/>
      <c r="D4" s="141"/>
      <c r="E4" s="141"/>
      <c r="F4" s="131"/>
    </row>
    <row r="5" spans="1:7" ht="39.6" customHeight="1" x14ac:dyDescent="0.25">
      <c r="A5" s="141" t="str">
        <f>'Current Condition and Goals'!$A$12</f>
        <v>2)</v>
      </c>
      <c r="B5" s="141"/>
      <c r="C5" s="141"/>
      <c r="D5" s="141"/>
      <c r="E5" s="141"/>
      <c r="F5" s="131"/>
    </row>
    <row r="6" spans="1:7" ht="37.15" customHeight="1" x14ac:dyDescent="0.25">
      <c r="A6" s="141" t="str">
        <f>'Current Condition and Goals'!$A$13</f>
        <v>3)</v>
      </c>
      <c r="B6" s="141"/>
      <c r="C6" s="141"/>
      <c r="D6" s="141"/>
      <c r="E6" s="141"/>
      <c r="F6" s="131"/>
    </row>
    <row r="7" spans="1:7" ht="38.65" customHeight="1" x14ac:dyDescent="0.25">
      <c r="A7" s="141" t="str">
        <f>'Current Condition and Goals'!$A$14</f>
        <v>4)</v>
      </c>
      <c r="B7" s="141"/>
      <c r="C7" s="141"/>
      <c r="D7" s="141"/>
      <c r="E7" s="141"/>
      <c r="F7" s="131"/>
    </row>
    <row r="8" spans="1:7" ht="41.65" customHeight="1" x14ac:dyDescent="0.25">
      <c r="A8" s="141" t="str">
        <f>'Current Condition and Goals'!$A$15</f>
        <v>5)</v>
      </c>
      <c r="B8" s="141"/>
      <c r="C8" s="141"/>
      <c r="D8" s="141"/>
      <c r="E8" s="141"/>
      <c r="F8" s="131"/>
    </row>
    <row r="9" spans="1:7" ht="42.4" customHeight="1" x14ac:dyDescent="0.25">
      <c r="A9" s="141" t="str">
        <f>'Current Condition and Goals'!$A$16</f>
        <v>6)</v>
      </c>
      <c r="B9" s="141"/>
      <c r="C9" s="141"/>
      <c r="D9" s="141"/>
      <c r="E9" s="141"/>
      <c r="F9" s="131"/>
    </row>
    <row r="10" spans="1:7" ht="39" customHeight="1" x14ac:dyDescent="0.25">
      <c r="A10" s="141" t="str">
        <f>'Current Condition and Goals'!$A$17</f>
        <v>7)</v>
      </c>
      <c r="B10" s="141"/>
      <c r="C10" s="141"/>
      <c r="D10" s="141"/>
      <c r="E10" s="141"/>
      <c r="F10" s="131"/>
    </row>
    <row r="11" spans="1:7" ht="38.1" customHeight="1" x14ac:dyDescent="0.25">
      <c r="A11" s="141" t="str">
        <f>'Current Condition and Goals'!$A$18</f>
        <v>8)</v>
      </c>
      <c r="B11" s="141"/>
      <c r="C11" s="141"/>
      <c r="D11" s="141"/>
      <c r="E11" s="141"/>
      <c r="F11" s="131"/>
    </row>
    <row r="12" spans="1:7" ht="37.15" customHeight="1" x14ac:dyDescent="0.25">
      <c r="A12" s="141" t="str">
        <f>'Current Condition and Goals'!$A$19</f>
        <v>9)</v>
      </c>
      <c r="B12" s="141"/>
      <c r="C12" s="141"/>
      <c r="D12" s="141"/>
      <c r="E12" s="141"/>
      <c r="F12" s="131"/>
    </row>
    <row r="13" spans="1:7" ht="38.1" customHeight="1" x14ac:dyDescent="0.25">
      <c r="A13" s="141" t="str">
        <f>'Current Condition and Goals'!$A$20</f>
        <v>10)</v>
      </c>
      <c r="B13" s="141"/>
      <c r="C13" s="141"/>
      <c r="D13" s="141"/>
      <c r="E13" s="141"/>
      <c r="F13" s="131"/>
    </row>
    <row r="14" spans="1:7" ht="30" customHeight="1" x14ac:dyDescent="0.25">
      <c r="A14" s="141"/>
      <c r="B14" s="142"/>
      <c r="C14" s="141"/>
      <c r="D14" s="141"/>
      <c r="E14" s="141"/>
      <c r="F14" s="131"/>
    </row>
    <row r="15" spans="1:7" ht="30" customHeight="1" x14ac:dyDescent="0.25">
      <c r="A15" s="141"/>
      <c r="B15" s="142"/>
      <c r="C15" s="141"/>
      <c r="D15" s="141"/>
      <c r="E15" s="141"/>
      <c r="F15" s="131"/>
    </row>
    <row r="16" spans="1:7" ht="30" customHeight="1" x14ac:dyDescent="0.25">
      <c r="A16" s="141"/>
      <c r="B16" s="142"/>
      <c r="C16" s="141"/>
      <c r="D16" s="141"/>
      <c r="E16" s="141"/>
      <c r="F16" s="131"/>
    </row>
    <row r="17" spans="1:6" ht="30" customHeight="1" x14ac:dyDescent="0.25">
      <c r="A17" s="141"/>
      <c r="B17" s="142"/>
      <c r="C17" s="141"/>
      <c r="D17" s="141"/>
      <c r="E17" s="141"/>
      <c r="F17" s="131"/>
    </row>
    <row r="18" spans="1:6" ht="30" customHeight="1" x14ac:dyDescent="0.25">
      <c r="A18" s="141"/>
      <c r="B18" s="142"/>
      <c r="C18" s="141"/>
      <c r="D18" s="141"/>
      <c r="E18" s="141"/>
      <c r="F18" s="131"/>
    </row>
    <row r="19" spans="1:6" ht="30" customHeight="1" x14ac:dyDescent="0.25">
      <c r="A19" s="141"/>
      <c r="B19" s="142"/>
      <c r="C19" s="141"/>
      <c r="D19" s="141"/>
      <c r="E19" s="141"/>
      <c r="F19" s="131"/>
    </row>
    <row r="20" spans="1:6" ht="30" customHeight="1" x14ac:dyDescent="0.25">
      <c r="A20" s="141"/>
      <c r="B20" s="142"/>
      <c r="C20" s="141"/>
      <c r="D20" s="141"/>
      <c r="E20" s="141"/>
      <c r="F20" s="131"/>
    </row>
    <row r="21" spans="1:6" ht="30" customHeight="1" x14ac:dyDescent="0.25">
      <c r="A21" s="141"/>
      <c r="B21" s="142"/>
      <c r="C21" s="141"/>
      <c r="D21" s="141"/>
      <c r="E21" s="141"/>
      <c r="F21" s="131"/>
    </row>
    <row r="22" spans="1:6" ht="30" customHeight="1" x14ac:dyDescent="0.25">
      <c r="A22" s="141"/>
      <c r="B22" s="142"/>
      <c r="C22" s="141"/>
      <c r="D22" s="141"/>
      <c r="E22" s="141"/>
      <c r="F22" s="131"/>
    </row>
    <row r="23" spans="1:6" ht="30" customHeight="1" x14ac:dyDescent="0.25">
      <c r="A23" s="141"/>
      <c r="B23" s="142"/>
      <c r="C23" s="141"/>
      <c r="D23" s="141"/>
      <c r="E23" s="141"/>
      <c r="F23" s="131"/>
    </row>
    <row r="24" spans="1:6" ht="30" customHeight="1" x14ac:dyDescent="0.25">
      <c r="A24" s="141"/>
      <c r="B24" s="142"/>
      <c r="C24" s="141"/>
      <c r="D24" s="141"/>
      <c r="E24" s="141"/>
      <c r="F24" s="131"/>
    </row>
    <row r="25" spans="1:6" ht="30" customHeight="1" x14ac:dyDescent="0.25">
      <c r="A25" s="141"/>
      <c r="B25" s="142"/>
      <c r="C25" s="141"/>
      <c r="D25" s="141"/>
      <c r="E25" s="141"/>
      <c r="F25" s="131"/>
    </row>
    <row r="26" spans="1:6" ht="30" customHeight="1" x14ac:dyDescent="0.25">
      <c r="A26" s="141"/>
      <c r="B26" s="142"/>
      <c r="C26" s="141"/>
      <c r="D26" s="141"/>
      <c r="E26" s="141"/>
      <c r="F26" s="131"/>
    </row>
    <row r="27" spans="1:6" ht="30" customHeight="1" x14ac:dyDescent="0.25">
      <c r="A27" s="141"/>
      <c r="B27" s="142"/>
      <c r="C27" s="141"/>
      <c r="D27" s="141"/>
      <c r="E27" s="141"/>
      <c r="F27" s="131"/>
    </row>
    <row r="28" spans="1:6" ht="30" customHeight="1" x14ac:dyDescent="0.25">
      <c r="A28" s="141"/>
      <c r="B28" s="142"/>
      <c r="C28" s="141"/>
      <c r="D28" s="141"/>
      <c r="E28" s="141"/>
      <c r="F28" s="131"/>
    </row>
    <row r="29" spans="1:6" ht="30" customHeight="1" x14ac:dyDescent="0.25">
      <c r="A29" s="141"/>
      <c r="B29" s="142"/>
      <c r="C29" s="141"/>
      <c r="D29" s="141"/>
      <c r="E29" s="141"/>
      <c r="F29" s="131"/>
    </row>
    <row r="30" spans="1:6" ht="30" customHeight="1" thickBot="1" x14ac:dyDescent="0.3">
      <c r="A30" s="143"/>
      <c r="B30" s="144"/>
      <c r="C30" s="143"/>
      <c r="D30" s="143"/>
      <c r="E30" s="143"/>
      <c r="F30" s="131"/>
    </row>
  </sheetData>
  <mergeCells count="2">
    <mergeCell ref="B2:C2"/>
    <mergeCell ref="A1:E1"/>
  </mergeCells>
  <printOptions horizontalCentered="1"/>
  <pageMargins left="0.196850393700787" right="0.196850393700787" top="0.78740157480314998" bottom="0.5" header="0.118110236220472" footer="0.118110236220472"/>
  <pageSetup fitToHeight="0" orientation="landscape" horizontalDpi="360" verticalDpi="360" r:id="rId1"/>
  <headerFooter>
    <oddHeader>&amp;L&amp;G</oddHeader>
    <oddFooter>&amp;C&amp;"-,Bold"&amp;9&amp;K742332www.DrRitamarie.com &amp;"-,Regular"&amp;K000000
 © Dr. Ritamarie Loscalzo, MS, DC, CCN, DACBN, Institute of Nutritional Endocrinology (INE)
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pane ySplit="3" topLeftCell="A4" activePane="bottomLeft" state="frozen"/>
      <selection activeCell="A21" sqref="A21:XFD21"/>
      <selection pane="bottomLeft" activeCell="G12" sqref="G12"/>
    </sheetView>
  </sheetViews>
  <sheetFormatPr defaultColWidth="17.28515625" defaultRowHeight="15.75" customHeight="1" x14ac:dyDescent="0.2"/>
  <cols>
    <col min="1" max="1" width="31.85546875" style="119" customWidth="1"/>
    <col min="2" max="6" width="18.7109375" style="119" customWidth="1"/>
    <col min="7" max="7" width="9.140625" style="119" customWidth="1"/>
    <col min="8" max="8" width="8.7109375" style="119" customWidth="1"/>
    <col min="9" max="16384" width="17.28515625" style="119"/>
  </cols>
  <sheetData>
    <row r="1" spans="1:8" s="237" customFormat="1" ht="29.25" customHeight="1" x14ac:dyDescent="0.2">
      <c r="A1" s="288" t="s">
        <v>1780</v>
      </c>
      <c r="B1" s="289"/>
      <c r="C1" s="289"/>
      <c r="D1" s="289"/>
      <c r="E1" s="289"/>
      <c r="F1" s="289"/>
    </row>
    <row r="2" spans="1:8" ht="21.95" customHeight="1" x14ac:dyDescent="0.2">
      <c r="A2" s="239" t="s">
        <v>0</v>
      </c>
      <c r="B2" s="284"/>
      <c r="C2" s="284"/>
      <c r="D2" s="239" t="s">
        <v>11</v>
      </c>
      <c r="E2" s="240"/>
      <c r="F2" s="269"/>
    </row>
    <row r="3" spans="1:8" ht="27.75" customHeight="1" x14ac:dyDescent="0.2">
      <c r="A3" s="138" t="s">
        <v>1758</v>
      </c>
      <c r="B3" s="139" t="s">
        <v>1763</v>
      </c>
      <c r="C3" s="139" t="s">
        <v>1763</v>
      </c>
      <c r="D3" s="139" t="s">
        <v>1763</v>
      </c>
      <c r="E3" s="139" t="s">
        <v>1763</v>
      </c>
      <c r="F3" s="139" t="s">
        <v>1763</v>
      </c>
      <c r="G3" s="140"/>
      <c r="H3" s="140"/>
    </row>
    <row r="4" spans="1:8" ht="37.9" customHeight="1" x14ac:dyDescent="0.25">
      <c r="A4" s="141" t="str">
        <f>'Current Condition and Goals'!$A$11</f>
        <v>1)</v>
      </c>
      <c r="B4" s="141"/>
      <c r="C4" s="141"/>
      <c r="D4" s="141"/>
      <c r="E4" s="141"/>
      <c r="F4" s="141"/>
      <c r="G4" s="131"/>
    </row>
    <row r="5" spans="1:8" ht="38.1" customHeight="1" x14ac:dyDescent="0.25">
      <c r="A5" s="141" t="str">
        <f>'Current Condition and Goals'!$A$12</f>
        <v>2)</v>
      </c>
      <c r="B5" s="141"/>
      <c r="C5" s="141"/>
      <c r="D5" s="141"/>
      <c r="E5" s="141"/>
      <c r="F5" s="141"/>
      <c r="G5" s="131"/>
    </row>
    <row r="6" spans="1:8" ht="40.5" customHeight="1" x14ac:dyDescent="0.25">
      <c r="A6" s="141" t="str">
        <f>'Current Condition and Goals'!$A$13</f>
        <v>3)</v>
      </c>
      <c r="B6" s="141"/>
      <c r="C6" s="141"/>
      <c r="D6" s="141"/>
      <c r="E6" s="141"/>
      <c r="F6" s="141"/>
      <c r="G6" s="131"/>
    </row>
    <row r="7" spans="1:8" ht="38.65" customHeight="1" x14ac:dyDescent="0.25">
      <c r="A7" s="141" t="str">
        <f>'Current Condition and Goals'!$A$14</f>
        <v>4)</v>
      </c>
      <c r="B7" s="141"/>
      <c r="C7" s="141"/>
      <c r="D7" s="141"/>
      <c r="E7" s="141"/>
      <c r="F7" s="141"/>
      <c r="G7" s="131"/>
    </row>
    <row r="8" spans="1:8" ht="37.15" customHeight="1" x14ac:dyDescent="0.25">
      <c r="A8" s="141" t="str">
        <f>'Current Condition and Goals'!$A$15</f>
        <v>5)</v>
      </c>
      <c r="B8" s="141"/>
      <c r="C8" s="141"/>
      <c r="D8" s="141"/>
      <c r="E8" s="141"/>
      <c r="F8" s="141"/>
      <c r="G8" s="131"/>
    </row>
    <row r="9" spans="1:8" ht="39.950000000000003" customHeight="1" x14ac:dyDescent="0.25">
      <c r="A9" s="141" t="str">
        <f>'Current Condition and Goals'!$A$16</f>
        <v>6)</v>
      </c>
      <c r="B9" s="141"/>
      <c r="C9" s="141"/>
      <c r="D9" s="141"/>
      <c r="E9" s="141"/>
      <c r="F9" s="141"/>
      <c r="G9" s="131"/>
    </row>
    <row r="10" spans="1:8" ht="35.1" customHeight="1" x14ac:dyDescent="0.25">
      <c r="A10" s="141" t="str">
        <f>'Current Condition and Goals'!$A$17</f>
        <v>7)</v>
      </c>
      <c r="B10" s="141"/>
      <c r="C10" s="141"/>
      <c r="D10" s="141"/>
      <c r="E10" s="141"/>
      <c r="F10" s="141"/>
      <c r="G10" s="131"/>
    </row>
    <row r="11" spans="1:8" ht="40.5" customHeight="1" x14ac:dyDescent="0.25">
      <c r="A11" s="141" t="str">
        <f>'Current Condition and Goals'!$A$18</f>
        <v>8)</v>
      </c>
      <c r="B11" s="141"/>
      <c r="C11" s="141"/>
      <c r="D11" s="141"/>
      <c r="E11" s="141"/>
      <c r="F11" s="141"/>
      <c r="G11" s="131"/>
    </row>
    <row r="12" spans="1:8" ht="37.9" customHeight="1" x14ac:dyDescent="0.25">
      <c r="A12" s="141" t="str">
        <f>'Current Condition and Goals'!$A$19</f>
        <v>9)</v>
      </c>
      <c r="B12" s="141"/>
      <c r="C12" s="141"/>
      <c r="D12" s="141"/>
      <c r="E12" s="141"/>
      <c r="F12" s="141"/>
      <c r="G12" s="131"/>
    </row>
    <row r="13" spans="1:8" ht="38.450000000000003" customHeight="1" x14ac:dyDescent="0.25">
      <c r="A13" s="141" t="str">
        <f>'Current Condition and Goals'!$A$20</f>
        <v>10)</v>
      </c>
      <c r="B13" s="141"/>
      <c r="C13" s="141"/>
      <c r="D13" s="141"/>
      <c r="E13" s="141"/>
      <c r="F13" s="141"/>
      <c r="G13" s="131"/>
    </row>
  </sheetData>
  <mergeCells count="2">
    <mergeCell ref="B2:C2"/>
    <mergeCell ref="A1:F1"/>
  </mergeCells>
  <printOptions horizontalCentered="1"/>
  <pageMargins left="0.196850393700787" right="0.196850393700787" top="0.78740157499999996" bottom="0.78740157480314998" header="0.118110236220472" footer="0.118110236220472"/>
  <pageSetup fitToHeight="0" orientation="landscape" horizontalDpi="360" verticalDpi="360" r:id="rId1"/>
  <headerFooter>
    <oddHeader>&amp;L&amp;G</oddHeader>
    <oddFooter>&amp;C&amp;"-,Bold"&amp;9&amp;K742332www.DrRitamarie.com &amp;"-,Regular"&amp;K000000
 © Dr. Ritamarie Loscalzo, MS, DC, CCN, DACBN, Institute of Nutritional Endocrinology (INE)
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pane ySplit="3" topLeftCell="A7" activePane="bottomLeft" state="frozen"/>
      <selection pane="bottomLeft" activeCell="E14" sqref="E14"/>
    </sheetView>
  </sheetViews>
  <sheetFormatPr defaultColWidth="17.28515625" defaultRowHeight="15.75" customHeight="1" x14ac:dyDescent="0.2"/>
  <cols>
    <col min="1" max="1" width="20.140625" style="5" customWidth="1"/>
    <col min="2" max="2" width="34.85546875" style="5" customWidth="1"/>
    <col min="3" max="3" width="38" style="5" customWidth="1"/>
    <col min="4" max="16384" width="17.28515625" style="5"/>
  </cols>
  <sheetData>
    <row r="1" spans="1:3" ht="29.25" customHeight="1" thickBot="1" x14ac:dyDescent="0.25">
      <c r="A1" s="290" t="s">
        <v>10</v>
      </c>
      <c r="B1" s="290"/>
      <c r="C1" s="290"/>
    </row>
    <row r="2" spans="1:3" ht="18" customHeight="1" thickBot="1" x14ac:dyDescent="0.25">
      <c r="A2" s="275" t="s">
        <v>0</v>
      </c>
      <c r="B2" s="276"/>
      <c r="C2" s="275"/>
    </row>
    <row r="3" spans="1:3" ht="27" customHeight="1" thickBot="1" x14ac:dyDescent="0.4">
      <c r="A3" s="277" t="s">
        <v>103</v>
      </c>
      <c r="B3" s="277" t="s">
        <v>12</v>
      </c>
      <c r="C3" s="277" t="s">
        <v>3</v>
      </c>
    </row>
    <row r="4" spans="1:3" ht="49.9" customHeight="1" thickBot="1" x14ac:dyDescent="0.35">
      <c r="A4" s="168"/>
      <c r="B4" s="168"/>
      <c r="C4" s="278"/>
    </row>
    <row r="5" spans="1:3" ht="49.9" customHeight="1" thickBot="1" x14ac:dyDescent="0.3">
      <c r="A5" s="168"/>
      <c r="B5" s="168"/>
      <c r="C5" s="168"/>
    </row>
    <row r="6" spans="1:3" ht="50.45" customHeight="1" thickBot="1" x14ac:dyDescent="0.3">
      <c r="A6" s="168"/>
      <c r="B6" s="168"/>
      <c r="C6" s="168"/>
    </row>
    <row r="7" spans="1:3" ht="50.1" customHeight="1" thickBot="1" x14ac:dyDescent="0.3">
      <c r="A7" s="168"/>
      <c r="B7" s="168"/>
      <c r="C7" s="168"/>
    </row>
    <row r="8" spans="1:3" ht="48.6" customHeight="1" thickBot="1" x14ac:dyDescent="0.3">
      <c r="A8" s="168"/>
      <c r="B8" s="168"/>
      <c r="C8" s="168"/>
    </row>
    <row r="9" spans="1:3" ht="49.5" customHeight="1" thickBot="1" x14ac:dyDescent="0.3">
      <c r="A9" s="168"/>
      <c r="B9" s="168"/>
      <c r="C9" s="168"/>
    </row>
    <row r="10" spans="1:3" ht="52.15" customHeight="1" thickBot="1" x14ac:dyDescent="0.3">
      <c r="A10" s="168"/>
      <c r="B10" s="168"/>
      <c r="C10" s="168"/>
    </row>
    <row r="11" spans="1:3" ht="51.95" customHeight="1" thickBot="1" x14ac:dyDescent="0.3">
      <c r="A11" s="168"/>
      <c r="B11" s="168"/>
      <c r="C11" s="168"/>
    </row>
    <row r="12" spans="1:3" ht="49.5" customHeight="1" thickBot="1" x14ac:dyDescent="0.3">
      <c r="A12" s="168"/>
      <c r="B12" s="168"/>
      <c r="C12" s="168"/>
    </row>
    <row r="13" spans="1:3" ht="50.65" customHeight="1" thickBot="1" x14ac:dyDescent="0.3">
      <c r="A13" s="168"/>
      <c r="B13" s="168"/>
      <c r="C13" s="168"/>
    </row>
    <row r="14" spans="1:3" ht="48.6" customHeight="1" thickBot="1" x14ac:dyDescent="0.3">
      <c r="A14" s="168"/>
      <c r="B14" s="168"/>
      <c r="C14" s="168"/>
    </row>
  </sheetData>
  <mergeCells count="1">
    <mergeCell ref="A1:C1"/>
  </mergeCells>
  <printOptions horizontalCentered="1"/>
  <pageMargins left="0.25" right="0.25" top="1" bottom="0.5" header="0.3" footer="0.3"/>
  <pageSetup orientation="portrait" r:id="rId1"/>
  <headerFooter>
    <oddHeader>&amp;L&amp;G</oddHeader>
    <oddFooter>&amp;C&amp;"-,Bold"&amp;9&amp;K742332www.DrRitamarie.com &amp;"-,Regular"&amp;K000000
 © Dr. Ritamarie Loscalzo, MS, DC, CCN, DACBN, Institute of Nutritional Endocrinology (INE)
Page &amp;P of &amp;N</oddFooter>
  </headerFooter>
  <legacyDrawingHF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9"/>
  <sheetViews>
    <sheetView topLeftCell="A76" zoomScaleNormal="100" workbookViewId="0">
      <selection activeCell="G9" sqref="G9"/>
    </sheetView>
  </sheetViews>
  <sheetFormatPr defaultColWidth="17.28515625" defaultRowHeight="15" customHeight="1" x14ac:dyDescent="0.2"/>
  <cols>
    <col min="1" max="1" width="35" style="104" customWidth="1"/>
    <col min="2" max="2" width="11.42578125" style="104" customWidth="1"/>
    <col min="3" max="3" width="10.42578125" style="104" customWidth="1"/>
    <col min="4" max="4" width="10.28515625" style="104" customWidth="1"/>
    <col min="5" max="5" width="11" style="104" customWidth="1"/>
    <col min="6" max="6" width="11.140625" style="104" customWidth="1"/>
    <col min="7" max="16384" width="17.28515625" style="104"/>
  </cols>
  <sheetData>
    <row r="1" spans="1:6" ht="29.25" customHeight="1" thickBot="1" x14ac:dyDescent="0.45">
      <c r="A1" s="294" t="s">
        <v>1683</v>
      </c>
      <c r="B1" s="295"/>
      <c r="C1" s="295"/>
      <c r="D1" s="295"/>
      <c r="E1" s="295"/>
      <c r="F1" s="296"/>
    </row>
    <row r="2" spans="1:6" ht="15.95" customHeight="1" x14ac:dyDescent="0.2">
      <c r="A2" s="105" t="s">
        <v>0</v>
      </c>
      <c r="B2" s="297"/>
      <c r="C2" s="298"/>
      <c r="D2" s="298"/>
      <c r="E2" s="298"/>
      <c r="F2" s="299"/>
    </row>
    <row r="3" spans="1:6" ht="17.45" customHeight="1" x14ac:dyDescent="0.2">
      <c r="A3" s="106" t="s">
        <v>11</v>
      </c>
      <c r="B3" s="300"/>
      <c r="C3" s="292"/>
      <c r="D3" s="292"/>
      <c r="E3" s="292"/>
      <c r="F3" s="293"/>
    </row>
    <row r="4" spans="1:6" ht="51.75" customHeight="1" x14ac:dyDescent="0.2">
      <c r="A4" s="301" t="s">
        <v>1722</v>
      </c>
      <c r="B4" s="292"/>
      <c r="C4" s="292"/>
      <c r="D4" s="292"/>
      <c r="E4" s="292"/>
      <c r="F4" s="293"/>
    </row>
    <row r="5" spans="1:6" ht="17.100000000000001" customHeight="1" x14ac:dyDescent="0.2">
      <c r="A5" s="107" t="s">
        <v>14</v>
      </c>
      <c r="B5" s="302" t="s">
        <v>15</v>
      </c>
      <c r="C5" s="292"/>
      <c r="D5" s="292"/>
      <c r="E5" s="292"/>
      <c r="F5" s="293"/>
    </row>
    <row r="6" spans="1:6" ht="18" customHeight="1" x14ac:dyDescent="0.2">
      <c r="A6" s="291" t="s">
        <v>1684</v>
      </c>
      <c r="B6" s="292"/>
      <c r="C6" s="292"/>
      <c r="D6" s="292"/>
      <c r="E6" s="292"/>
      <c r="F6" s="293"/>
    </row>
    <row r="7" spans="1:6" ht="16.149999999999999" customHeight="1" x14ac:dyDescent="0.2">
      <c r="A7" s="108" t="s">
        <v>1772</v>
      </c>
      <c r="B7" s="109"/>
      <c r="C7" s="109"/>
      <c r="D7" s="109"/>
      <c r="E7" s="109"/>
      <c r="F7" s="110"/>
    </row>
    <row r="8" spans="1:6" ht="15.75" customHeight="1" x14ac:dyDescent="0.25">
      <c r="A8" s="111" t="s">
        <v>16</v>
      </c>
      <c r="B8" s="112"/>
      <c r="C8" s="112"/>
      <c r="D8" s="112"/>
      <c r="E8" s="112"/>
      <c r="F8" s="112"/>
    </row>
    <row r="9" spans="1:6" ht="15.75" customHeight="1" x14ac:dyDescent="0.25">
      <c r="A9" s="111" t="s">
        <v>17</v>
      </c>
      <c r="B9" s="112"/>
      <c r="C9" s="112"/>
      <c r="D9" s="112"/>
      <c r="E9" s="112"/>
      <c r="F9" s="112"/>
    </row>
    <row r="10" spans="1:6" ht="15.75" customHeight="1" x14ac:dyDescent="0.25">
      <c r="A10" s="111" t="s">
        <v>18</v>
      </c>
      <c r="B10" s="112"/>
      <c r="C10" s="112"/>
      <c r="D10" s="112"/>
      <c r="E10" s="112"/>
      <c r="F10" s="112"/>
    </row>
    <row r="11" spans="1:6" ht="15.75" customHeight="1" x14ac:dyDescent="0.25">
      <c r="A11" s="111" t="s">
        <v>19</v>
      </c>
      <c r="B11" s="112"/>
      <c r="C11" s="112"/>
      <c r="D11" s="112"/>
      <c r="E11" s="112"/>
      <c r="F11" s="112"/>
    </row>
    <row r="12" spans="1:6" ht="15.75" customHeight="1" x14ac:dyDescent="0.25">
      <c r="A12" s="111" t="s">
        <v>20</v>
      </c>
      <c r="B12" s="112"/>
      <c r="C12" s="112"/>
      <c r="D12" s="112"/>
      <c r="E12" s="112"/>
      <c r="F12" s="112"/>
    </row>
    <row r="13" spans="1:6" ht="15.75" customHeight="1" x14ac:dyDescent="0.25">
      <c r="A13" s="113" t="s">
        <v>21</v>
      </c>
      <c r="B13" s="112"/>
      <c r="C13" s="112"/>
      <c r="D13" s="112"/>
      <c r="E13" s="112"/>
      <c r="F13" s="112"/>
    </row>
    <row r="14" spans="1:6" ht="15.75" customHeight="1" x14ac:dyDescent="0.25">
      <c r="A14" s="113" t="s">
        <v>22</v>
      </c>
      <c r="B14" s="112"/>
      <c r="C14" s="112"/>
      <c r="D14" s="112"/>
      <c r="E14" s="112"/>
      <c r="F14" s="112"/>
    </row>
    <row r="15" spans="1:6" ht="15.75" customHeight="1" x14ac:dyDescent="0.25">
      <c r="A15" s="113" t="s">
        <v>23</v>
      </c>
      <c r="B15" s="112"/>
      <c r="C15" s="112"/>
      <c r="D15" s="112"/>
      <c r="E15" s="112"/>
      <c r="F15" s="112"/>
    </row>
    <row r="16" spans="1:6" ht="18" customHeight="1" x14ac:dyDescent="0.2">
      <c r="A16" s="291" t="s">
        <v>41</v>
      </c>
      <c r="B16" s="292"/>
      <c r="C16" s="292"/>
      <c r="D16" s="292"/>
      <c r="E16" s="292"/>
      <c r="F16" s="293"/>
    </row>
    <row r="17" spans="1:6" ht="15.95" customHeight="1" x14ac:dyDescent="0.2">
      <c r="A17" s="108" t="s">
        <v>25</v>
      </c>
      <c r="B17" s="109"/>
      <c r="C17" s="109"/>
      <c r="D17" s="109"/>
      <c r="E17" s="109"/>
      <c r="F17" s="110"/>
    </row>
    <row r="18" spans="1:6" ht="15.75" customHeight="1" x14ac:dyDescent="0.25">
      <c r="A18" s="113" t="s">
        <v>42</v>
      </c>
      <c r="B18" s="116"/>
      <c r="C18" s="117"/>
      <c r="D18" s="117"/>
      <c r="E18" s="117"/>
      <c r="F18" s="112"/>
    </row>
    <row r="19" spans="1:6" ht="15.75" customHeight="1" x14ac:dyDescent="0.25">
      <c r="A19" s="113" t="s">
        <v>43</v>
      </c>
      <c r="B19" s="116"/>
      <c r="C19" s="117"/>
      <c r="D19" s="117"/>
      <c r="E19" s="117"/>
      <c r="F19" s="112"/>
    </row>
    <row r="20" spans="1:6" ht="15.75" customHeight="1" x14ac:dyDescent="0.25">
      <c r="A20" s="113" t="s">
        <v>44</v>
      </c>
      <c r="B20" s="116"/>
      <c r="C20" s="117"/>
      <c r="D20" s="117"/>
      <c r="E20" s="117"/>
      <c r="F20" s="112"/>
    </row>
    <row r="21" spans="1:6" ht="15.75" customHeight="1" x14ac:dyDescent="0.25">
      <c r="A21" s="113" t="s">
        <v>45</v>
      </c>
      <c r="B21" s="116"/>
      <c r="C21" s="117"/>
      <c r="D21" s="117"/>
      <c r="E21" s="117"/>
      <c r="F21" s="112"/>
    </row>
    <row r="22" spans="1:6" ht="18.399999999999999" customHeight="1" x14ac:dyDescent="0.25">
      <c r="A22" s="113" t="s">
        <v>46</v>
      </c>
      <c r="B22" s="116"/>
      <c r="C22" s="117"/>
      <c r="D22" s="117"/>
      <c r="E22" s="117"/>
      <c r="F22" s="112"/>
    </row>
    <row r="23" spans="1:6" ht="18.399999999999999" customHeight="1" x14ac:dyDescent="0.25">
      <c r="A23" s="113" t="s">
        <v>1773</v>
      </c>
      <c r="B23" s="116"/>
      <c r="C23" s="117"/>
      <c r="D23" s="117"/>
      <c r="E23" s="117"/>
      <c r="F23" s="112"/>
    </row>
    <row r="24" spans="1:6" ht="15.75" customHeight="1" x14ac:dyDescent="0.25">
      <c r="A24" s="113" t="s">
        <v>47</v>
      </c>
      <c r="B24" s="116"/>
      <c r="C24" s="117"/>
      <c r="D24" s="117"/>
      <c r="E24" s="117"/>
      <c r="F24" s="112"/>
    </row>
    <row r="25" spans="1:6" ht="15.75" customHeight="1" x14ac:dyDescent="0.25">
      <c r="A25" s="113" t="s">
        <v>48</v>
      </c>
      <c r="B25" s="116"/>
      <c r="C25" s="117"/>
      <c r="D25" s="117"/>
      <c r="E25" s="117"/>
      <c r="F25" s="112"/>
    </row>
    <row r="26" spans="1:6" ht="15.75" customHeight="1" x14ac:dyDescent="0.25">
      <c r="A26" s="113" t="s">
        <v>49</v>
      </c>
      <c r="B26" s="116"/>
      <c r="C26" s="117"/>
      <c r="D26" s="117"/>
      <c r="E26" s="117"/>
      <c r="F26" s="112"/>
    </row>
    <row r="27" spans="1:6" ht="15.75" customHeight="1" x14ac:dyDescent="0.25">
      <c r="A27" s="113" t="s">
        <v>50</v>
      </c>
      <c r="B27" s="116"/>
      <c r="C27" s="117"/>
      <c r="D27" s="117"/>
      <c r="E27" s="117"/>
      <c r="F27" s="112"/>
    </row>
    <row r="28" spans="1:6" ht="15.75" customHeight="1" x14ac:dyDescent="0.25">
      <c r="A28" s="111" t="s">
        <v>51</v>
      </c>
      <c r="B28" s="118"/>
      <c r="C28" s="117"/>
      <c r="D28" s="117"/>
      <c r="E28" s="117"/>
      <c r="F28" s="112"/>
    </row>
    <row r="29" spans="1:6" ht="15.75" customHeight="1" x14ac:dyDescent="0.25">
      <c r="A29" s="113" t="s">
        <v>52</v>
      </c>
      <c r="B29" s="116"/>
      <c r="C29" s="117"/>
      <c r="D29" s="117"/>
      <c r="E29" s="117"/>
      <c r="F29" s="112"/>
    </row>
    <row r="30" spans="1:6" ht="15.75" customHeight="1" x14ac:dyDescent="0.25">
      <c r="A30" s="113" t="s">
        <v>53</v>
      </c>
      <c r="B30" s="116"/>
      <c r="C30" s="117"/>
      <c r="D30" s="117"/>
      <c r="E30" s="117"/>
      <c r="F30" s="112"/>
    </row>
    <row r="31" spans="1:6" ht="15.6" customHeight="1" x14ac:dyDescent="0.2">
      <c r="A31" s="291" t="s">
        <v>54</v>
      </c>
      <c r="B31" s="292"/>
      <c r="C31" s="292"/>
      <c r="D31" s="292"/>
      <c r="E31" s="292"/>
      <c r="F31" s="293"/>
    </row>
    <row r="32" spans="1:6" ht="22.5" customHeight="1" x14ac:dyDescent="0.2">
      <c r="A32" s="108" t="s">
        <v>25</v>
      </c>
      <c r="B32" s="109"/>
      <c r="C32" s="109"/>
      <c r="D32" s="109"/>
      <c r="E32" s="109"/>
      <c r="F32" s="110"/>
    </row>
    <row r="33" spans="1:6" ht="15.75" customHeight="1" x14ac:dyDescent="0.25">
      <c r="A33" s="113" t="s">
        <v>55</v>
      </c>
      <c r="B33" s="112"/>
      <c r="C33" s="112"/>
      <c r="D33" s="112"/>
      <c r="E33" s="112"/>
      <c r="F33" s="112"/>
    </row>
    <row r="34" spans="1:6" ht="15.75" customHeight="1" x14ac:dyDescent="0.25">
      <c r="A34" s="113" t="s">
        <v>56</v>
      </c>
      <c r="B34" s="112"/>
      <c r="C34" s="112"/>
      <c r="D34" s="112"/>
      <c r="E34" s="112"/>
      <c r="F34" s="112"/>
    </row>
    <row r="35" spans="1:6" ht="15.75" customHeight="1" x14ac:dyDescent="0.25">
      <c r="A35" s="113" t="s">
        <v>57</v>
      </c>
      <c r="B35" s="112"/>
      <c r="C35" s="112"/>
      <c r="D35" s="112"/>
      <c r="E35" s="112"/>
      <c r="F35" s="112"/>
    </row>
    <row r="36" spans="1:6" ht="15.75" customHeight="1" x14ac:dyDescent="0.25">
      <c r="A36" s="113" t="s">
        <v>58</v>
      </c>
      <c r="B36" s="112"/>
      <c r="C36" s="112"/>
      <c r="D36" s="112"/>
      <c r="E36" s="112"/>
      <c r="F36" s="112"/>
    </row>
    <row r="37" spans="1:6" ht="15.75" customHeight="1" x14ac:dyDescent="0.25">
      <c r="A37" s="113" t="s">
        <v>59</v>
      </c>
      <c r="B37" s="112"/>
      <c r="C37" s="112"/>
      <c r="D37" s="112"/>
      <c r="E37" s="112"/>
      <c r="F37" s="112"/>
    </row>
    <row r="38" spans="1:6" ht="20.45" customHeight="1" x14ac:dyDescent="0.2">
      <c r="A38" s="291" t="s">
        <v>60</v>
      </c>
      <c r="B38" s="292"/>
      <c r="C38" s="292"/>
      <c r="D38" s="292"/>
      <c r="E38" s="292"/>
      <c r="F38" s="293"/>
    </row>
    <row r="39" spans="1:6" ht="18.95" customHeight="1" x14ac:dyDescent="0.2">
      <c r="A39" s="108" t="s">
        <v>25</v>
      </c>
      <c r="B39" s="109"/>
      <c r="C39" s="109"/>
      <c r="D39" s="109"/>
      <c r="E39" s="109"/>
      <c r="F39" s="110"/>
    </row>
    <row r="40" spans="1:6" ht="15.75" customHeight="1" x14ac:dyDescent="0.25">
      <c r="A40" s="113" t="s">
        <v>61</v>
      </c>
      <c r="B40" s="112"/>
      <c r="C40" s="112"/>
      <c r="D40" s="112"/>
      <c r="E40" s="112"/>
      <c r="F40" s="112"/>
    </row>
    <row r="41" spans="1:6" ht="15.75" customHeight="1" x14ac:dyDescent="0.25">
      <c r="A41" s="111" t="s">
        <v>62</v>
      </c>
      <c r="B41" s="112"/>
      <c r="C41" s="112"/>
      <c r="D41" s="112"/>
      <c r="E41" s="112"/>
      <c r="F41" s="112"/>
    </row>
    <row r="42" spans="1:6" ht="15.75" customHeight="1" x14ac:dyDescent="0.25">
      <c r="A42" s="113" t="s">
        <v>63</v>
      </c>
      <c r="B42" s="112"/>
      <c r="C42" s="112"/>
      <c r="D42" s="112"/>
      <c r="E42" s="112"/>
      <c r="F42" s="112"/>
    </row>
    <row r="43" spans="1:6" ht="17.100000000000001" customHeight="1" x14ac:dyDescent="0.2">
      <c r="A43" s="291" t="s">
        <v>64</v>
      </c>
      <c r="B43" s="292"/>
      <c r="C43" s="292"/>
      <c r="D43" s="292"/>
      <c r="E43" s="292"/>
      <c r="F43" s="293"/>
    </row>
    <row r="44" spans="1:6" ht="16.5" customHeight="1" x14ac:dyDescent="0.2">
      <c r="A44" s="108" t="s">
        <v>25</v>
      </c>
      <c r="B44" s="109"/>
      <c r="C44" s="109"/>
      <c r="D44" s="109"/>
      <c r="E44" s="109"/>
      <c r="F44" s="110"/>
    </row>
    <row r="45" spans="1:6" ht="15.75" customHeight="1" x14ac:dyDescent="0.25">
      <c r="A45" s="113" t="s">
        <v>65</v>
      </c>
      <c r="B45" s="112"/>
      <c r="C45" s="112"/>
      <c r="D45" s="112"/>
      <c r="E45" s="112"/>
      <c r="F45" s="112"/>
    </row>
    <row r="46" spans="1:6" ht="15.75" customHeight="1" x14ac:dyDescent="0.25">
      <c r="A46" s="113" t="s">
        <v>66</v>
      </c>
      <c r="B46" s="112"/>
      <c r="C46" s="112"/>
      <c r="D46" s="112"/>
      <c r="E46" s="112"/>
      <c r="F46" s="112"/>
    </row>
    <row r="47" spans="1:6" ht="15.75" customHeight="1" x14ac:dyDescent="0.25">
      <c r="A47" s="113" t="s">
        <v>67</v>
      </c>
      <c r="B47" s="112"/>
      <c r="C47" s="112"/>
      <c r="D47" s="112"/>
      <c r="E47" s="112"/>
      <c r="F47" s="112"/>
    </row>
    <row r="48" spans="1:6" ht="15.75" customHeight="1" x14ac:dyDescent="0.25">
      <c r="A48" s="113" t="s">
        <v>68</v>
      </c>
      <c r="B48" s="112"/>
      <c r="C48" s="112"/>
      <c r="D48" s="112"/>
      <c r="E48" s="112"/>
      <c r="F48" s="112"/>
    </row>
    <row r="49" spans="1:6" ht="15.75" customHeight="1" x14ac:dyDescent="0.25">
      <c r="A49" s="113" t="s">
        <v>69</v>
      </c>
      <c r="B49" s="112"/>
      <c r="C49" s="112"/>
      <c r="D49" s="112"/>
      <c r="E49" s="112"/>
      <c r="F49" s="112"/>
    </row>
    <row r="50" spans="1:6" ht="15.75" customHeight="1" x14ac:dyDescent="0.25">
      <c r="A50" s="113" t="s">
        <v>70</v>
      </c>
      <c r="B50" s="112"/>
      <c r="C50" s="112"/>
      <c r="D50" s="112"/>
      <c r="E50" s="112"/>
      <c r="F50" s="112"/>
    </row>
    <row r="51" spans="1:6" ht="15.75" customHeight="1" x14ac:dyDescent="0.25">
      <c r="A51" s="113" t="s">
        <v>71</v>
      </c>
      <c r="B51" s="112"/>
      <c r="C51" s="112"/>
      <c r="D51" s="112"/>
      <c r="E51" s="112"/>
      <c r="F51" s="112"/>
    </row>
    <row r="52" spans="1:6" ht="15.75" customHeight="1" x14ac:dyDescent="0.25">
      <c r="A52" s="113" t="s">
        <v>72</v>
      </c>
      <c r="B52" s="112"/>
      <c r="C52" s="112"/>
      <c r="D52" s="112"/>
      <c r="E52" s="112"/>
      <c r="F52" s="112"/>
    </row>
    <row r="53" spans="1:6" ht="15.75" customHeight="1" x14ac:dyDescent="0.25">
      <c r="A53" s="113" t="s">
        <v>73</v>
      </c>
      <c r="B53" s="112"/>
      <c r="C53" s="112"/>
      <c r="D53" s="112"/>
      <c r="E53" s="112"/>
      <c r="F53" s="112"/>
    </row>
    <row r="54" spans="1:6" ht="15.75" customHeight="1" x14ac:dyDescent="0.25">
      <c r="A54" s="113" t="s">
        <v>74</v>
      </c>
      <c r="B54" s="112"/>
      <c r="C54" s="112"/>
      <c r="D54" s="112"/>
      <c r="E54" s="112"/>
      <c r="F54" s="112"/>
    </row>
    <row r="55" spans="1:6" ht="15.75" customHeight="1" x14ac:dyDescent="0.25">
      <c r="A55" s="113" t="s">
        <v>75</v>
      </c>
      <c r="B55" s="112"/>
      <c r="C55" s="112"/>
      <c r="D55" s="112"/>
      <c r="E55" s="112"/>
      <c r="F55" s="112"/>
    </row>
    <row r="56" spans="1:6" ht="15.75" customHeight="1" x14ac:dyDescent="0.25">
      <c r="A56" s="113" t="s">
        <v>76</v>
      </c>
      <c r="B56" s="112"/>
      <c r="C56" s="112"/>
      <c r="D56" s="112"/>
      <c r="E56" s="112"/>
      <c r="F56" s="112"/>
    </row>
    <row r="57" spans="1:6" ht="15.75" customHeight="1" x14ac:dyDescent="0.25">
      <c r="A57" s="113" t="s">
        <v>77</v>
      </c>
      <c r="B57" s="112"/>
      <c r="C57" s="112"/>
      <c r="D57" s="112"/>
      <c r="E57" s="112"/>
      <c r="F57" s="112"/>
    </row>
    <row r="58" spans="1:6" ht="15.75" customHeight="1" x14ac:dyDescent="0.25">
      <c r="A58" s="113" t="s">
        <v>78</v>
      </c>
      <c r="B58" s="112"/>
      <c r="C58" s="112"/>
      <c r="D58" s="112"/>
      <c r="E58" s="112"/>
      <c r="F58" s="112"/>
    </row>
    <row r="59" spans="1:6" ht="18.399999999999999" customHeight="1" x14ac:dyDescent="0.2">
      <c r="A59" s="291" t="s">
        <v>79</v>
      </c>
      <c r="B59" s="292"/>
      <c r="C59" s="292"/>
      <c r="D59" s="292"/>
      <c r="E59" s="292"/>
      <c r="F59" s="293"/>
    </row>
    <row r="60" spans="1:6" ht="18" customHeight="1" x14ac:dyDescent="0.2">
      <c r="A60" s="108" t="s">
        <v>25</v>
      </c>
      <c r="B60" s="109"/>
      <c r="C60" s="109"/>
      <c r="D60" s="109"/>
      <c r="E60" s="109"/>
      <c r="F60" s="110"/>
    </row>
    <row r="61" spans="1:6" ht="15.75" customHeight="1" x14ac:dyDescent="0.25">
      <c r="A61" s="113" t="s">
        <v>80</v>
      </c>
      <c r="B61" s="112"/>
      <c r="C61" s="112"/>
      <c r="D61" s="112"/>
      <c r="E61" s="112"/>
      <c r="F61" s="112"/>
    </row>
    <row r="62" spans="1:6" ht="15.75" customHeight="1" x14ac:dyDescent="0.25">
      <c r="A62" s="111" t="s">
        <v>81</v>
      </c>
      <c r="B62" s="112"/>
      <c r="C62" s="112"/>
      <c r="D62" s="112"/>
      <c r="E62" s="112"/>
      <c r="F62" s="112"/>
    </row>
    <row r="63" spans="1:6" ht="15.75" customHeight="1" x14ac:dyDescent="0.25">
      <c r="A63" s="111" t="s">
        <v>82</v>
      </c>
      <c r="B63" s="112"/>
      <c r="C63" s="112"/>
      <c r="D63" s="112"/>
      <c r="E63" s="112"/>
      <c r="F63" s="112"/>
    </row>
    <row r="64" spans="1:6" ht="15.75" customHeight="1" x14ac:dyDescent="0.25">
      <c r="A64" s="111" t="s">
        <v>83</v>
      </c>
      <c r="B64" s="112"/>
      <c r="C64" s="112"/>
      <c r="D64" s="112"/>
      <c r="E64" s="112"/>
      <c r="F64" s="112"/>
    </row>
    <row r="65" spans="1:6" ht="15.75" customHeight="1" x14ac:dyDescent="0.25">
      <c r="A65" s="113" t="s">
        <v>84</v>
      </c>
      <c r="B65" s="112"/>
      <c r="C65" s="112"/>
      <c r="D65" s="112"/>
      <c r="E65" s="112"/>
      <c r="F65" s="112"/>
    </row>
    <row r="66" spans="1:6" ht="15.75" customHeight="1" x14ac:dyDescent="0.25">
      <c r="A66" s="113" t="s">
        <v>85</v>
      </c>
      <c r="B66" s="112"/>
      <c r="C66" s="112"/>
      <c r="D66" s="112"/>
      <c r="E66" s="112"/>
      <c r="F66" s="112"/>
    </row>
    <row r="67" spans="1:6" ht="15.75" customHeight="1" x14ac:dyDescent="0.25">
      <c r="A67" s="113" t="s">
        <v>86</v>
      </c>
      <c r="B67" s="112"/>
      <c r="C67" s="112"/>
      <c r="D67" s="112"/>
      <c r="E67" s="112"/>
      <c r="F67" s="112"/>
    </row>
    <row r="68" spans="1:6" ht="15.75" customHeight="1" x14ac:dyDescent="0.25">
      <c r="A68" s="113" t="s">
        <v>87</v>
      </c>
      <c r="B68" s="112"/>
      <c r="C68" s="112"/>
      <c r="D68" s="112"/>
      <c r="E68" s="112"/>
      <c r="F68" s="112"/>
    </row>
    <row r="69" spans="1:6" ht="15.75" customHeight="1" x14ac:dyDescent="0.25">
      <c r="A69" s="113" t="s">
        <v>88</v>
      </c>
      <c r="B69" s="112"/>
      <c r="C69" s="112"/>
      <c r="D69" s="112"/>
      <c r="E69" s="112"/>
      <c r="F69" s="112"/>
    </row>
    <row r="70" spans="1:6" ht="15.6" customHeight="1" x14ac:dyDescent="0.25">
      <c r="A70" s="113" t="s">
        <v>89</v>
      </c>
      <c r="B70" s="112"/>
      <c r="C70" s="112"/>
      <c r="D70" s="112"/>
      <c r="E70" s="112"/>
      <c r="F70" s="112"/>
    </row>
    <row r="71" spans="1:6" ht="26.1" customHeight="1" x14ac:dyDescent="0.2">
      <c r="A71" s="291" t="s">
        <v>24</v>
      </c>
      <c r="B71" s="292"/>
      <c r="C71" s="292"/>
      <c r="D71" s="292"/>
      <c r="E71" s="292"/>
      <c r="F71" s="293"/>
    </row>
    <row r="72" spans="1:6" ht="22.5" customHeight="1" x14ac:dyDescent="0.2">
      <c r="A72" s="108" t="s">
        <v>25</v>
      </c>
      <c r="B72" s="109"/>
      <c r="C72" s="109"/>
      <c r="D72" s="109"/>
      <c r="E72" s="109"/>
      <c r="F72" s="110"/>
    </row>
    <row r="73" spans="1:6" ht="15.6" customHeight="1" x14ac:dyDescent="0.25">
      <c r="A73" s="114" t="s">
        <v>26</v>
      </c>
      <c r="B73" s="112"/>
      <c r="C73" s="112"/>
      <c r="D73" s="112"/>
      <c r="E73" s="112"/>
      <c r="F73" s="112"/>
    </row>
    <row r="74" spans="1:6" ht="15.6" customHeight="1" x14ac:dyDescent="0.25">
      <c r="A74" s="114" t="s">
        <v>27</v>
      </c>
      <c r="B74" s="112"/>
      <c r="C74" s="112"/>
      <c r="D74" s="112"/>
      <c r="E74" s="112"/>
      <c r="F74" s="112"/>
    </row>
    <row r="75" spans="1:6" ht="15.6" customHeight="1" x14ac:dyDescent="0.25">
      <c r="A75" s="114" t="s">
        <v>28</v>
      </c>
      <c r="B75" s="112"/>
      <c r="C75" s="112"/>
      <c r="D75" s="112"/>
      <c r="E75" s="112"/>
      <c r="F75" s="112"/>
    </row>
    <row r="76" spans="1:6" ht="15.6" customHeight="1" x14ac:dyDescent="0.25">
      <c r="A76" s="114" t="s">
        <v>29</v>
      </c>
      <c r="B76" s="112"/>
      <c r="C76" s="112"/>
      <c r="D76" s="112"/>
      <c r="E76" s="112"/>
      <c r="F76" s="112"/>
    </row>
    <row r="77" spans="1:6" ht="15.6" customHeight="1" x14ac:dyDescent="0.25">
      <c r="A77" s="114" t="s">
        <v>30</v>
      </c>
      <c r="B77" s="112"/>
      <c r="C77" s="112"/>
      <c r="D77" s="112"/>
      <c r="E77" s="112"/>
      <c r="F77" s="112"/>
    </row>
    <row r="78" spans="1:6" ht="15.6" customHeight="1" x14ac:dyDescent="0.25">
      <c r="A78" s="114" t="s">
        <v>31</v>
      </c>
      <c r="B78" s="112"/>
      <c r="C78" s="112"/>
      <c r="D78" s="112"/>
      <c r="E78" s="112"/>
      <c r="F78" s="112"/>
    </row>
    <row r="79" spans="1:6" ht="15.6" customHeight="1" x14ac:dyDescent="0.25">
      <c r="A79" s="114" t="s">
        <v>32</v>
      </c>
      <c r="B79" s="112"/>
      <c r="C79" s="112"/>
      <c r="D79" s="112"/>
      <c r="E79" s="112"/>
      <c r="F79" s="112"/>
    </row>
    <row r="80" spans="1:6" ht="15.75" customHeight="1" x14ac:dyDescent="0.25">
      <c r="A80" s="114" t="s">
        <v>33</v>
      </c>
      <c r="B80" s="112"/>
      <c r="C80" s="112"/>
      <c r="D80" s="112"/>
      <c r="E80" s="112"/>
      <c r="F80" s="112"/>
    </row>
    <row r="81" spans="1:6" ht="15.75" customHeight="1" x14ac:dyDescent="0.25">
      <c r="A81" s="114" t="s">
        <v>34</v>
      </c>
      <c r="B81" s="112"/>
      <c r="C81" s="112"/>
      <c r="D81" s="112"/>
      <c r="E81" s="112"/>
      <c r="F81" s="112"/>
    </row>
    <row r="82" spans="1:6" ht="15.75" customHeight="1" x14ac:dyDescent="0.25">
      <c r="A82" s="114" t="s">
        <v>35</v>
      </c>
      <c r="B82" s="112"/>
      <c r="C82" s="112"/>
      <c r="D82" s="112"/>
      <c r="E82" s="112"/>
      <c r="F82" s="112"/>
    </row>
    <row r="83" spans="1:6" ht="15.75" customHeight="1" x14ac:dyDescent="0.25">
      <c r="A83" s="114" t="s">
        <v>36</v>
      </c>
      <c r="B83" s="112"/>
      <c r="C83" s="112"/>
      <c r="D83" s="112"/>
      <c r="E83" s="112"/>
      <c r="F83" s="112"/>
    </row>
    <row r="84" spans="1:6" ht="15.75" customHeight="1" x14ac:dyDescent="0.25">
      <c r="A84" s="114" t="s">
        <v>37</v>
      </c>
      <c r="B84" s="112"/>
      <c r="C84" s="112"/>
      <c r="D84" s="112"/>
      <c r="E84" s="112"/>
      <c r="F84" s="112"/>
    </row>
    <row r="85" spans="1:6" ht="15.75" customHeight="1" x14ac:dyDescent="0.25">
      <c r="A85" s="114" t="s">
        <v>38</v>
      </c>
      <c r="B85" s="112"/>
      <c r="C85" s="112"/>
      <c r="D85" s="112"/>
      <c r="E85" s="112"/>
      <c r="F85" s="112"/>
    </row>
    <row r="86" spans="1:6" ht="15.75" customHeight="1" x14ac:dyDescent="0.25">
      <c r="A86" s="114" t="s">
        <v>39</v>
      </c>
      <c r="B86" s="112"/>
      <c r="C86" s="112"/>
      <c r="D86" s="112"/>
      <c r="E86" s="112"/>
      <c r="F86" s="112"/>
    </row>
    <row r="87" spans="1:6" ht="15.75" customHeight="1" x14ac:dyDescent="0.25">
      <c r="A87" s="114" t="s">
        <v>40</v>
      </c>
      <c r="B87" s="112"/>
      <c r="C87" s="112"/>
      <c r="D87" s="112"/>
      <c r="E87" s="112"/>
      <c r="F87" s="112"/>
    </row>
    <row r="88" spans="1:6" ht="35.25" customHeight="1" x14ac:dyDescent="0.25">
      <c r="A88" s="115" t="s">
        <v>1721</v>
      </c>
      <c r="B88" s="116"/>
      <c r="C88" s="117"/>
      <c r="D88" s="117"/>
      <c r="E88" s="117"/>
      <c r="F88" s="112"/>
    </row>
    <row r="89" spans="1:6" ht="119.25" customHeight="1" thickBot="1" x14ac:dyDescent="0.25">
      <c r="A89" s="303" t="s">
        <v>1720</v>
      </c>
      <c r="B89" s="304"/>
      <c r="C89" s="304"/>
      <c r="D89" s="304"/>
      <c r="E89" s="304"/>
      <c r="F89" s="304"/>
    </row>
  </sheetData>
  <mergeCells count="13">
    <mergeCell ref="A89:F89"/>
    <mergeCell ref="A71:F71"/>
    <mergeCell ref="A16:F16"/>
    <mergeCell ref="A31:F31"/>
    <mergeCell ref="A38:F38"/>
    <mergeCell ref="A43:F43"/>
    <mergeCell ref="A59:F59"/>
    <mergeCell ref="A6:F6"/>
    <mergeCell ref="A1:F1"/>
    <mergeCell ref="B2:F2"/>
    <mergeCell ref="B3:F3"/>
    <mergeCell ref="A4:F4"/>
    <mergeCell ref="B5:F5"/>
  </mergeCells>
  <conditionalFormatting sqref="B18:F30">
    <cfRule type="cellIs" dxfId="49" priority="31" operator="greaterThan">
      <formula>50</formula>
    </cfRule>
    <cfRule type="cellIs" dxfId="48" priority="32" operator="between">
      <formula>36</formula>
      <formula>50</formula>
    </cfRule>
    <cfRule type="cellIs" dxfId="47" priority="33" operator="between">
      <formula>21</formula>
      <formula>35</formula>
    </cfRule>
    <cfRule type="cellIs" dxfId="46" priority="34" operator="between">
      <formula>11</formula>
      <formula>20</formula>
    </cfRule>
    <cfRule type="cellIs" dxfId="45" priority="35" operator="between">
      <formula>0</formula>
      <formula>10</formula>
    </cfRule>
  </conditionalFormatting>
  <conditionalFormatting sqref="B8:F15">
    <cfRule type="cellIs" dxfId="44" priority="26" operator="greaterThan">
      <formula>50</formula>
    </cfRule>
    <cfRule type="cellIs" dxfId="43" priority="27" operator="between">
      <formula>36</formula>
      <formula>50</formula>
    </cfRule>
    <cfRule type="cellIs" dxfId="42" priority="28" operator="between">
      <formula>21</formula>
      <formula>35</formula>
    </cfRule>
    <cfRule type="cellIs" dxfId="41" priority="29" operator="between">
      <formula>11</formula>
      <formula>20</formula>
    </cfRule>
    <cfRule type="cellIs" dxfId="40" priority="30" operator="between">
      <formula>0</formula>
      <formula>10</formula>
    </cfRule>
  </conditionalFormatting>
  <conditionalFormatting sqref="B73:F87">
    <cfRule type="cellIs" dxfId="39" priority="21" operator="greaterThan">
      <formula>50</formula>
    </cfRule>
    <cfRule type="cellIs" dxfId="38" priority="22" operator="between">
      <formula>36</formula>
      <formula>50</formula>
    </cfRule>
    <cfRule type="cellIs" dxfId="37" priority="23" operator="between">
      <formula>21</formula>
      <formula>35</formula>
    </cfRule>
    <cfRule type="cellIs" dxfId="36" priority="24" operator="between">
      <formula>11</formula>
      <formula>20</formula>
    </cfRule>
    <cfRule type="cellIs" dxfId="35" priority="25" operator="between">
      <formula>0</formula>
      <formula>10</formula>
    </cfRule>
  </conditionalFormatting>
  <conditionalFormatting sqref="B33:F37">
    <cfRule type="cellIs" dxfId="34" priority="16" operator="greaterThan">
      <formula>50</formula>
    </cfRule>
    <cfRule type="cellIs" dxfId="33" priority="17" operator="between">
      <formula>36</formula>
      <formula>50</formula>
    </cfRule>
    <cfRule type="cellIs" dxfId="32" priority="18" operator="between">
      <formula>21</formula>
      <formula>35</formula>
    </cfRule>
    <cfRule type="cellIs" dxfId="31" priority="19" operator="between">
      <formula>11</formula>
      <formula>20</formula>
    </cfRule>
    <cfRule type="cellIs" dxfId="30" priority="20" operator="between">
      <formula>0</formula>
      <formula>10</formula>
    </cfRule>
  </conditionalFormatting>
  <conditionalFormatting sqref="B40:F42">
    <cfRule type="cellIs" dxfId="29" priority="11" operator="greaterThan">
      <formula>50</formula>
    </cfRule>
    <cfRule type="cellIs" dxfId="28" priority="12" operator="between">
      <formula>36</formula>
      <formula>50</formula>
    </cfRule>
    <cfRule type="cellIs" dxfId="27" priority="13" operator="between">
      <formula>21</formula>
      <formula>35</formula>
    </cfRule>
    <cfRule type="cellIs" dxfId="26" priority="14" operator="between">
      <formula>11</formula>
      <formula>20</formula>
    </cfRule>
    <cfRule type="cellIs" dxfId="25" priority="15" operator="between">
      <formula>0</formula>
      <formula>10</formula>
    </cfRule>
  </conditionalFormatting>
  <conditionalFormatting sqref="B45:F58">
    <cfRule type="cellIs" dxfId="24" priority="6" operator="greaterThan">
      <formula>50</formula>
    </cfRule>
    <cfRule type="cellIs" dxfId="23" priority="7" operator="between">
      <formula>36</formula>
      <formula>50</formula>
    </cfRule>
    <cfRule type="cellIs" dxfId="22" priority="8" operator="between">
      <formula>21</formula>
      <formula>35</formula>
    </cfRule>
    <cfRule type="cellIs" dxfId="21" priority="9" operator="between">
      <formula>11</formula>
      <formula>20</formula>
    </cfRule>
    <cfRule type="cellIs" dxfId="20" priority="10" operator="between">
      <formula>0</formula>
      <formula>10</formula>
    </cfRule>
  </conditionalFormatting>
  <conditionalFormatting sqref="B61:F70">
    <cfRule type="cellIs" dxfId="19" priority="1" operator="greaterThan">
      <formula>50</formula>
    </cfRule>
    <cfRule type="cellIs" dxfId="18" priority="2" operator="between">
      <formula>36</formula>
      <formula>50</formula>
    </cfRule>
    <cfRule type="cellIs" dxfId="17" priority="3" operator="between">
      <formula>21</formula>
      <formula>35</formula>
    </cfRule>
    <cfRule type="cellIs" dxfId="16" priority="4" operator="between">
      <formula>11</formula>
      <formula>20</formula>
    </cfRule>
    <cfRule type="cellIs" dxfId="15" priority="5" operator="between">
      <formula>0</formula>
      <formula>10</formula>
    </cfRule>
  </conditionalFormatting>
  <printOptions horizontalCentered="1"/>
  <pageMargins left="0.19685039370078741" right="0.19685039370078741" top="0.78740157480314965" bottom="0.78740157480314965" header="0.11811023622047245" footer="0.11811023622047245"/>
  <pageSetup orientation="portrait" horizontalDpi="360" verticalDpi="360" r:id="rId1"/>
  <headerFooter>
    <oddHeader>&amp;L&amp;G</oddHeader>
    <oddFooter>&amp;C&amp;"Arial,Bold"&amp;K742332www.DrRitamarie.com &amp;"Arial,Regular"&amp;K000000
 © Dr. Ritamarie Loscalzo, MS, DC, CCN, DACBN, Institute of Nutritional Endocrinology (INE)
Page &amp;P of &amp;N</oddFooter>
  </headerFooter>
  <rowBreaks count="2" manualBreakCount="2">
    <brk id="37" max="16383" man="1"/>
    <brk id="70"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zoomScale="75" zoomScaleNormal="75" zoomScalePageLayoutView="75" workbookViewId="0">
      <pane ySplit="4" topLeftCell="A18" activePane="bottomLeft" state="frozen"/>
      <selection pane="bottomLeft" activeCell="C4" sqref="C4"/>
    </sheetView>
  </sheetViews>
  <sheetFormatPr defaultColWidth="17.28515625" defaultRowHeight="15.75" customHeight="1" x14ac:dyDescent="0.2"/>
  <cols>
    <col min="1" max="1" width="30.28515625" style="5" customWidth="1"/>
    <col min="2" max="2" width="30.85546875" style="5" customWidth="1"/>
    <col min="3" max="3" width="20.85546875" style="5" customWidth="1"/>
    <col min="4" max="4" width="18.42578125" style="5" customWidth="1"/>
    <col min="5" max="5" width="22.42578125" style="5" customWidth="1"/>
    <col min="6" max="6" width="11.140625" style="5" customWidth="1"/>
    <col min="7" max="7" width="12" style="5" customWidth="1"/>
    <col min="8" max="8" width="37" style="5" customWidth="1"/>
    <col min="9" max="9" width="48.42578125" style="5" customWidth="1"/>
    <col min="10" max="10" width="12.85546875" style="5" customWidth="1"/>
    <col min="11" max="16384" width="17.28515625" style="5"/>
  </cols>
  <sheetData>
    <row r="1" spans="1:11" ht="33.75" customHeight="1" thickBot="1" x14ac:dyDescent="0.45">
      <c r="A1" s="305" t="s">
        <v>1689</v>
      </c>
      <c r="B1" s="306"/>
      <c r="C1" s="306"/>
      <c r="D1" s="306"/>
      <c r="E1" s="306"/>
      <c r="F1" s="306"/>
      <c r="G1" s="306"/>
      <c r="H1" s="306"/>
      <c r="I1" s="307"/>
      <c r="J1" s="12"/>
    </row>
    <row r="2" spans="1:11" ht="33" customHeight="1" x14ac:dyDescent="0.3">
      <c r="A2" s="19" t="s">
        <v>0</v>
      </c>
      <c r="B2" s="308"/>
      <c r="C2" s="309"/>
      <c r="D2" s="309"/>
      <c r="E2" s="313" t="s">
        <v>11</v>
      </c>
      <c r="F2" s="314"/>
      <c r="G2" s="308"/>
      <c r="H2" s="308"/>
      <c r="I2" s="315"/>
      <c r="K2" s="12"/>
    </row>
    <row r="3" spans="1:11" ht="33" customHeight="1" x14ac:dyDescent="0.3">
      <c r="A3" s="310" t="s">
        <v>90</v>
      </c>
      <c r="B3" s="311"/>
      <c r="C3" s="311"/>
      <c r="D3" s="311"/>
      <c r="E3" s="311"/>
      <c r="F3" s="311"/>
      <c r="G3" s="311"/>
      <c r="H3" s="311"/>
      <c r="I3" s="312"/>
      <c r="J3" s="12"/>
    </row>
    <row r="4" spans="1:11" ht="77.25" customHeight="1" x14ac:dyDescent="0.2">
      <c r="A4" s="10" t="s">
        <v>91</v>
      </c>
      <c r="B4" s="8" t="s">
        <v>92</v>
      </c>
      <c r="C4" s="16" t="s">
        <v>1685</v>
      </c>
      <c r="D4" s="8" t="s">
        <v>1686</v>
      </c>
      <c r="E4" s="16" t="s">
        <v>93</v>
      </c>
      <c r="F4" s="16" t="s">
        <v>94</v>
      </c>
      <c r="G4" s="16" t="s">
        <v>95</v>
      </c>
      <c r="H4" s="16" t="s">
        <v>1687</v>
      </c>
      <c r="I4" s="17" t="s">
        <v>1688</v>
      </c>
      <c r="J4" s="13"/>
    </row>
    <row r="5" spans="1:11" ht="34.5" customHeight="1" thickBot="1" x14ac:dyDescent="0.25">
      <c r="A5" s="160"/>
      <c r="B5" s="161"/>
      <c r="C5" s="158"/>
      <c r="D5" s="162"/>
      <c r="E5" s="158"/>
      <c r="F5" s="158"/>
      <c r="G5" s="160"/>
      <c r="H5" s="162"/>
      <c r="I5" s="158"/>
      <c r="J5" s="14"/>
    </row>
    <row r="6" spans="1:11" ht="34.5" customHeight="1" thickBot="1" x14ac:dyDescent="0.25">
      <c r="A6" s="163"/>
      <c r="B6" s="164"/>
      <c r="C6" s="159"/>
      <c r="D6" s="165"/>
      <c r="E6" s="159"/>
      <c r="F6" s="159"/>
      <c r="G6" s="163"/>
      <c r="H6" s="159"/>
      <c r="I6" s="165"/>
      <c r="J6" s="14"/>
    </row>
    <row r="7" spans="1:11" ht="34.5" customHeight="1" thickBot="1" x14ac:dyDescent="0.25">
      <c r="A7" s="163"/>
      <c r="B7" s="164"/>
      <c r="C7" s="159"/>
      <c r="D7" s="165"/>
      <c r="E7" s="159"/>
      <c r="F7" s="159"/>
      <c r="G7" s="163"/>
      <c r="H7" s="159"/>
      <c r="I7" s="165"/>
      <c r="J7" s="14"/>
    </row>
    <row r="8" spans="1:11" ht="34.5" customHeight="1" thickBot="1" x14ac:dyDescent="0.25">
      <c r="A8" s="163"/>
      <c r="B8" s="164"/>
      <c r="C8" s="159"/>
      <c r="D8" s="165"/>
      <c r="E8" s="159"/>
      <c r="F8" s="159"/>
      <c r="G8" s="163"/>
      <c r="H8" s="159"/>
      <c r="I8" s="165"/>
      <c r="J8" s="14"/>
    </row>
    <row r="9" spans="1:11" ht="34.5" customHeight="1" thickBot="1" x14ac:dyDescent="0.25">
      <c r="A9" s="163"/>
      <c r="B9" s="164"/>
      <c r="C9" s="159"/>
      <c r="D9" s="165"/>
      <c r="E9" s="159"/>
      <c r="F9" s="159"/>
      <c r="G9" s="163"/>
      <c r="H9" s="159"/>
      <c r="I9" s="165"/>
      <c r="J9" s="14"/>
    </row>
    <row r="10" spans="1:11" ht="34.5" customHeight="1" thickBot="1" x14ac:dyDescent="0.25">
      <c r="A10" s="163"/>
      <c r="B10" s="166"/>
      <c r="C10" s="159"/>
      <c r="D10" s="165"/>
      <c r="E10" s="159"/>
      <c r="F10" s="159"/>
      <c r="G10" s="163"/>
      <c r="H10" s="159"/>
      <c r="I10" s="165"/>
      <c r="J10" s="14"/>
    </row>
    <row r="11" spans="1:11" ht="34.5" customHeight="1" thickBot="1" x14ac:dyDescent="0.25">
      <c r="A11" s="163"/>
      <c r="B11" s="164"/>
      <c r="C11" s="159"/>
      <c r="D11" s="165"/>
      <c r="E11" s="159"/>
      <c r="F11" s="159"/>
      <c r="G11" s="163"/>
      <c r="H11" s="159"/>
      <c r="I11" s="165"/>
      <c r="J11" s="14"/>
    </row>
    <row r="12" spans="1:11" ht="34.5" customHeight="1" thickBot="1" x14ac:dyDescent="0.25">
      <c r="A12" s="163"/>
      <c r="B12" s="164"/>
      <c r="C12" s="159"/>
      <c r="D12" s="165"/>
      <c r="E12" s="159"/>
      <c r="F12" s="159"/>
      <c r="G12" s="163"/>
      <c r="H12" s="159"/>
      <c r="I12" s="165"/>
      <c r="J12" s="14"/>
    </row>
    <row r="13" spans="1:11" ht="34.5" customHeight="1" thickBot="1" x14ac:dyDescent="0.25">
      <c r="A13" s="163"/>
      <c r="B13" s="164"/>
      <c r="C13" s="159"/>
      <c r="D13" s="165"/>
      <c r="E13" s="159"/>
      <c r="F13" s="159"/>
      <c r="G13" s="163"/>
      <c r="H13" s="159"/>
      <c r="I13" s="165"/>
      <c r="J13" s="14"/>
    </row>
    <row r="14" spans="1:11" ht="34.5" customHeight="1" thickBot="1" x14ac:dyDescent="0.25">
      <c r="A14" s="163"/>
      <c r="B14" s="164"/>
      <c r="C14" s="159"/>
      <c r="D14" s="165"/>
      <c r="E14" s="159"/>
      <c r="F14" s="159"/>
      <c r="G14" s="163"/>
      <c r="H14" s="159"/>
      <c r="I14" s="165"/>
      <c r="J14" s="14"/>
    </row>
    <row r="15" spans="1:11" ht="34.5" customHeight="1" thickBot="1" x14ac:dyDescent="0.25">
      <c r="A15" s="163"/>
      <c r="B15" s="164"/>
      <c r="C15" s="159"/>
      <c r="D15" s="165"/>
      <c r="E15" s="159"/>
      <c r="F15" s="159"/>
      <c r="G15" s="163"/>
      <c r="H15" s="159"/>
      <c r="I15" s="165"/>
      <c r="J15" s="14"/>
    </row>
    <row r="16" spans="1:11" ht="34.5" customHeight="1" thickBot="1" x14ac:dyDescent="0.25">
      <c r="A16" s="163"/>
      <c r="B16" s="166"/>
      <c r="C16" s="159"/>
      <c r="D16" s="165"/>
      <c r="E16" s="159"/>
      <c r="F16" s="159"/>
      <c r="G16" s="163"/>
      <c r="H16" s="159"/>
      <c r="I16" s="165"/>
      <c r="J16" s="14"/>
    </row>
    <row r="17" spans="1:10" ht="34.5" customHeight="1" thickBot="1" x14ac:dyDescent="0.25">
      <c r="A17" s="163"/>
      <c r="B17" s="164"/>
      <c r="C17" s="159"/>
      <c r="D17" s="165"/>
      <c r="E17" s="159"/>
      <c r="F17" s="159"/>
      <c r="G17" s="163"/>
      <c r="H17" s="159"/>
      <c r="I17" s="165"/>
      <c r="J17" s="14"/>
    </row>
    <row r="18" spans="1:10" ht="34.5" customHeight="1" thickBot="1" x14ac:dyDescent="0.25">
      <c r="A18" s="163"/>
      <c r="B18" s="164"/>
      <c r="C18" s="159"/>
      <c r="D18" s="165"/>
      <c r="E18" s="159"/>
      <c r="F18" s="159"/>
      <c r="G18" s="163"/>
      <c r="H18" s="159"/>
      <c r="I18" s="165"/>
      <c r="J18" s="14"/>
    </row>
    <row r="19" spans="1:10" ht="34.5" customHeight="1" thickBot="1" x14ac:dyDescent="0.25">
      <c r="A19" s="163"/>
      <c r="B19" s="164"/>
      <c r="C19" s="159"/>
      <c r="D19" s="165"/>
      <c r="E19" s="159"/>
      <c r="F19" s="159"/>
      <c r="G19" s="163"/>
      <c r="H19" s="159"/>
      <c r="I19" s="165"/>
      <c r="J19" s="18"/>
    </row>
    <row r="20" spans="1:10" ht="34.5" customHeight="1" thickBot="1" x14ac:dyDescent="0.25">
      <c r="A20" s="163"/>
      <c r="B20" s="164"/>
      <c r="C20" s="159"/>
      <c r="D20" s="165"/>
      <c r="E20" s="159"/>
      <c r="F20" s="159"/>
      <c r="G20" s="163"/>
      <c r="H20" s="159"/>
      <c r="I20" s="165"/>
      <c r="J20" s="18"/>
    </row>
    <row r="21" spans="1:10" ht="34.5" customHeight="1" thickBot="1" x14ac:dyDescent="0.25">
      <c r="A21" s="163"/>
      <c r="B21" s="164"/>
      <c r="C21" s="159"/>
      <c r="D21" s="165"/>
      <c r="E21" s="159"/>
      <c r="F21" s="159"/>
      <c r="G21" s="163"/>
      <c r="H21" s="159"/>
      <c r="I21" s="165"/>
      <c r="J21" s="14"/>
    </row>
    <row r="22" spans="1:10" ht="34.5" customHeight="1" thickBot="1" x14ac:dyDescent="0.25">
      <c r="A22" s="163"/>
      <c r="B22" s="166"/>
      <c r="C22" s="159"/>
      <c r="D22" s="165"/>
      <c r="E22" s="159"/>
      <c r="F22" s="159"/>
      <c r="G22" s="163"/>
      <c r="H22" s="159"/>
      <c r="I22" s="165"/>
      <c r="J22" s="14"/>
    </row>
    <row r="23" spans="1:10" ht="34.5" customHeight="1" thickBot="1" x14ac:dyDescent="0.25">
      <c r="A23" s="163"/>
      <c r="B23" s="164"/>
      <c r="C23" s="159"/>
      <c r="D23" s="165"/>
      <c r="E23" s="159"/>
      <c r="F23" s="159"/>
      <c r="G23" s="163"/>
      <c r="H23" s="159"/>
      <c r="I23" s="165"/>
      <c r="J23" s="14"/>
    </row>
    <row r="24" spans="1:10" ht="34.5" customHeight="1" thickBot="1" x14ac:dyDescent="0.25">
      <c r="A24" s="163"/>
      <c r="B24" s="164"/>
      <c r="C24" s="159"/>
      <c r="D24" s="165"/>
      <c r="E24" s="159"/>
      <c r="F24" s="159"/>
      <c r="G24" s="163"/>
      <c r="H24" s="159"/>
      <c r="I24" s="165"/>
      <c r="J24" s="14"/>
    </row>
    <row r="25" spans="1:10" ht="34.5" customHeight="1" thickBot="1" x14ac:dyDescent="0.25">
      <c r="A25" s="163"/>
      <c r="B25" s="164"/>
      <c r="C25" s="159"/>
      <c r="D25" s="167"/>
      <c r="E25" s="159"/>
      <c r="F25" s="159"/>
      <c r="G25" s="163"/>
      <c r="H25" s="159"/>
      <c r="I25" s="165"/>
      <c r="J25" s="14"/>
    </row>
  </sheetData>
  <mergeCells count="5">
    <mergeCell ref="A1:I1"/>
    <mergeCell ref="B2:D2"/>
    <mergeCell ref="A3:I3"/>
    <mergeCell ref="E2:F2"/>
    <mergeCell ref="G2:I2"/>
  </mergeCells>
  <printOptions horizontalCentered="1"/>
  <pageMargins left="0.19685039370078741" right="0.19685039370078741" top="0.78740157480314965" bottom="0.78740157480314965" header="0.11811023622047245" footer="0.11811023622047245"/>
  <pageSetup scale="54" orientation="landscape" r:id="rId1"/>
  <headerFooter>
    <oddHeader>&amp;L&amp;G</oddHeader>
    <oddFooter>&amp;C&amp;"-,Bold"&amp;9&amp;K742332www.DrRitamarie.com&amp;"-,Regular"&amp;K000000 
 © Dr. Ritamarie Loscalzo, MS, DC, CCN, DACBN, Institute of Nutritional Endocrinology (INE)
Page &amp;P of &amp;N</oddFooter>
  </headerFooter>
  <legacyDrawingHF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workbookViewId="0">
      <pane ySplit="3" topLeftCell="A15" activePane="bottomLeft" state="frozen"/>
      <selection pane="bottomLeft" activeCell="A22" sqref="A21:F22"/>
    </sheetView>
  </sheetViews>
  <sheetFormatPr defaultColWidth="17.28515625" defaultRowHeight="15.75" customHeight="1" x14ac:dyDescent="0.2"/>
  <cols>
    <col min="1" max="1" width="35.42578125" style="5" customWidth="1"/>
    <col min="2" max="2" width="33.42578125" style="5" customWidth="1"/>
    <col min="3" max="3" width="14.140625" style="5" customWidth="1"/>
    <col min="4" max="4" width="14.28515625" style="5" customWidth="1"/>
    <col min="5" max="5" width="13.85546875" style="5" customWidth="1"/>
    <col min="6" max="6" width="39.7109375" style="5" customWidth="1"/>
    <col min="7" max="15" width="9.140625" style="5" customWidth="1"/>
    <col min="16" max="16" width="10.85546875" style="5" customWidth="1"/>
    <col min="17" max="16384" width="17.28515625" style="5"/>
  </cols>
  <sheetData>
    <row r="1" spans="1:16" ht="32.25" customHeight="1" thickBot="1" x14ac:dyDescent="0.3">
      <c r="A1" s="316" t="s">
        <v>96</v>
      </c>
      <c r="B1" s="317"/>
      <c r="C1" s="317"/>
      <c r="D1" s="317"/>
      <c r="E1" s="317"/>
      <c r="F1" s="318"/>
      <c r="G1" s="7"/>
      <c r="H1" s="7"/>
      <c r="I1" s="7"/>
      <c r="J1" s="7"/>
      <c r="K1" s="7"/>
      <c r="L1" s="7"/>
      <c r="M1" s="7"/>
      <c r="N1" s="7"/>
      <c r="O1" s="7"/>
      <c r="P1" s="7"/>
    </row>
    <row r="2" spans="1:16" ht="30.75" customHeight="1" x14ac:dyDescent="0.3">
      <c r="A2" s="19" t="s">
        <v>0</v>
      </c>
      <c r="B2" s="20"/>
      <c r="C2" s="319" t="s">
        <v>11</v>
      </c>
      <c r="D2" s="320"/>
      <c r="E2" s="308"/>
      <c r="F2" s="321"/>
      <c r="G2" s="21"/>
      <c r="H2" s="21"/>
      <c r="I2" s="22"/>
      <c r="J2" s="22"/>
      <c r="K2" s="22"/>
      <c r="L2" s="22"/>
      <c r="M2" s="22"/>
      <c r="N2" s="22"/>
      <c r="O2" s="22"/>
      <c r="P2" s="22"/>
    </row>
    <row r="3" spans="1:16" ht="43.5" customHeight="1" x14ac:dyDescent="0.2">
      <c r="A3" s="26" t="s">
        <v>1690</v>
      </c>
      <c r="B3" s="25" t="s">
        <v>97</v>
      </c>
      <c r="C3" s="25" t="s">
        <v>98</v>
      </c>
      <c r="D3" s="25" t="s">
        <v>99</v>
      </c>
      <c r="E3" s="25" t="s">
        <v>100</v>
      </c>
      <c r="F3" s="27" t="s">
        <v>101</v>
      </c>
      <c r="G3" s="23"/>
      <c r="H3" s="23"/>
      <c r="I3" s="14"/>
      <c r="J3" s="14"/>
      <c r="K3" s="14"/>
      <c r="L3" s="14"/>
      <c r="M3" s="14"/>
      <c r="N3" s="14"/>
      <c r="O3" s="14"/>
      <c r="P3" s="14"/>
    </row>
    <row r="4" spans="1:16" ht="24.75" customHeight="1" thickBot="1" x14ac:dyDescent="0.25">
      <c r="A4" s="158"/>
      <c r="B4" s="158"/>
      <c r="C4" s="158"/>
      <c r="D4" s="158"/>
      <c r="E4" s="158"/>
      <c r="F4" s="158"/>
      <c r="G4" s="14"/>
      <c r="H4" s="14"/>
      <c r="I4" s="14"/>
      <c r="J4" s="14"/>
      <c r="K4" s="14"/>
      <c r="L4" s="14"/>
      <c r="M4" s="14"/>
      <c r="N4" s="14"/>
      <c r="O4" s="14"/>
      <c r="P4" s="14"/>
    </row>
    <row r="5" spans="1:16" ht="24.75" customHeight="1" thickBot="1" x14ac:dyDescent="0.25">
      <c r="A5" s="159"/>
      <c r="B5" s="159"/>
      <c r="C5" s="159"/>
      <c r="D5" s="159"/>
      <c r="E5" s="159"/>
      <c r="F5" s="159"/>
      <c r="G5" s="14"/>
      <c r="H5" s="14"/>
      <c r="I5" s="14"/>
      <c r="J5" s="14"/>
      <c r="K5" s="14"/>
      <c r="L5" s="14"/>
      <c r="M5" s="14"/>
      <c r="N5" s="14"/>
      <c r="O5" s="14"/>
      <c r="P5" s="14"/>
    </row>
    <row r="6" spans="1:16" ht="24.75" customHeight="1" thickBot="1" x14ac:dyDescent="0.25">
      <c r="A6" s="159"/>
      <c r="B6" s="159"/>
      <c r="C6" s="159"/>
      <c r="D6" s="159"/>
      <c r="E6" s="159"/>
      <c r="F6" s="159"/>
      <c r="G6" s="14"/>
      <c r="H6" s="14"/>
      <c r="I6" s="14"/>
      <c r="J6" s="14"/>
      <c r="K6" s="14"/>
      <c r="L6" s="14"/>
      <c r="M6" s="14"/>
      <c r="N6" s="14"/>
      <c r="O6" s="14"/>
      <c r="P6" s="14"/>
    </row>
    <row r="7" spans="1:16" ht="24.75" customHeight="1" thickBot="1" x14ac:dyDescent="0.25">
      <c r="A7" s="159"/>
      <c r="B7" s="159"/>
      <c r="C7" s="159"/>
      <c r="D7" s="159"/>
      <c r="E7" s="159"/>
      <c r="F7" s="159"/>
      <c r="G7" s="14"/>
      <c r="H7" s="14"/>
      <c r="I7" s="14"/>
      <c r="J7" s="14"/>
      <c r="K7" s="14"/>
      <c r="L7" s="14"/>
      <c r="M7" s="14"/>
      <c r="N7" s="14"/>
      <c r="O7" s="14"/>
      <c r="P7" s="14"/>
    </row>
    <row r="8" spans="1:16" ht="24.75" customHeight="1" thickBot="1" x14ac:dyDescent="0.25">
      <c r="A8" s="159"/>
      <c r="B8" s="159"/>
      <c r="C8" s="159"/>
      <c r="D8" s="159"/>
      <c r="E8" s="159"/>
      <c r="F8" s="159"/>
      <c r="G8" s="14"/>
      <c r="H8" s="14"/>
      <c r="I8" s="14"/>
      <c r="J8" s="14"/>
      <c r="K8" s="14"/>
      <c r="L8" s="14"/>
      <c r="M8" s="14"/>
      <c r="N8" s="14"/>
      <c r="O8" s="14"/>
      <c r="P8" s="14"/>
    </row>
    <row r="9" spans="1:16" ht="24.75" customHeight="1" thickBot="1" x14ac:dyDescent="0.25">
      <c r="A9" s="159"/>
      <c r="B9" s="159"/>
      <c r="C9" s="159"/>
      <c r="D9" s="159"/>
      <c r="E9" s="159"/>
      <c r="F9" s="159"/>
      <c r="G9" s="14"/>
      <c r="H9" s="14"/>
      <c r="I9" s="14"/>
      <c r="J9" s="14"/>
      <c r="K9" s="14"/>
      <c r="L9" s="14"/>
      <c r="M9" s="14"/>
      <c r="N9" s="14"/>
      <c r="O9" s="14"/>
      <c r="P9" s="14"/>
    </row>
    <row r="10" spans="1:16" ht="24.75" customHeight="1" thickBot="1" x14ac:dyDescent="0.25">
      <c r="A10" s="159"/>
      <c r="B10" s="159"/>
      <c r="C10" s="159"/>
      <c r="D10" s="159"/>
      <c r="E10" s="159"/>
      <c r="F10" s="159"/>
      <c r="G10" s="14"/>
      <c r="H10" s="14"/>
      <c r="I10" s="14"/>
      <c r="J10" s="14"/>
      <c r="K10" s="14"/>
      <c r="L10" s="14"/>
      <c r="M10" s="14"/>
      <c r="N10" s="14"/>
      <c r="O10" s="14"/>
      <c r="P10" s="14"/>
    </row>
    <row r="11" spans="1:16" ht="24.75" customHeight="1" thickBot="1" x14ac:dyDescent="0.25">
      <c r="A11" s="159"/>
      <c r="B11" s="159"/>
      <c r="C11" s="159"/>
      <c r="D11" s="159"/>
      <c r="E11" s="159"/>
      <c r="F11" s="159"/>
      <c r="G11" s="14"/>
      <c r="H11" s="14"/>
      <c r="I11" s="14"/>
      <c r="J11" s="14"/>
      <c r="K11" s="14"/>
      <c r="L11" s="14"/>
      <c r="M11" s="14"/>
      <c r="N11" s="14"/>
      <c r="O11" s="14"/>
      <c r="P11" s="14"/>
    </row>
    <row r="12" spans="1:16" ht="24.75" customHeight="1" thickBot="1" x14ac:dyDescent="0.25">
      <c r="A12" s="159"/>
      <c r="B12" s="159"/>
      <c r="C12" s="159"/>
      <c r="D12" s="159"/>
      <c r="E12" s="159"/>
      <c r="F12" s="159"/>
      <c r="G12" s="14"/>
      <c r="H12" s="14"/>
      <c r="I12" s="14"/>
      <c r="J12" s="14"/>
      <c r="K12" s="14"/>
      <c r="L12" s="14"/>
      <c r="M12" s="14"/>
      <c r="N12" s="14"/>
      <c r="O12" s="14"/>
      <c r="P12" s="14"/>
    </row>
    <row r="13" spans="1:16" ht="24.75" customHeight="1" thickBot="1" x14ac:dyDescent="0.25">
      <c r="A13" s="159"/>
      <c r="B13" s="159"/>
      <c r="C13" s="159"/>
      <c r="D13" s="159"/>
      <c r="E13" s="159"/>
      <c r="F13" s="159"/>
      <c r="G13" s="14"/>
      <c r="H13" s="14"/>
      <c r="I13" s="14"/>
      <c r="J13" s="14"/>
      <c r="K13" s="14"/>
      <c r="L13" s="14"/>
      <c r="M13" s="14"/>
      <c r="N13" s="14"/>
      <c r="O13" s="14"/>
      <c r="P13" s="14"/>
    </row>
    <row r="14" spans="1:16" ht="24.75" customHeight="1" thickBot="1" x14ac:dyDescent="0.25">
      <c r="A14" s="159"/>
      <c r="B14" s="159"/>
      <c r="C14" s="159"/>
      <c r="D14" s="159"/>
      <c r="E14" s="159"/>
      <c r="F14" s="159"/>
      <c r="G14" s="14"/>
      <c r="H14" s="14"/>
      <c r="I14" s="14"/>
      <c r="J14" s="14"/>
      <c r="K14" s="14"/>
      <c r="L14" s="14"/>
      <c r="M14" s="14"/>
      <c r="N14" s="14"/>
      <c r="O14" s="14"/>
      <c r="P14" s="14"/>
    </row>
    <row r="15" spans="1:16" ht="24.75" customHeight="1" thickBot="1" x14ac:dyDescent="0.25">
      <c r="A15" s="159"/>
      <c r="B15" s="159"/>
      <c r="C15" s="159"/>
      <c r="D15" s="159"/>
      <c r="E15" s="159"/>
      <c r="F15" s="159"/>
      <c r="G15" s="14"/>
      <c r="H15" s="14"/>
      <c r="I15" s="14"/>
      <c r="J15" s="14"/>
      <c r="K15" s="14"/>
      <c r="L15" s="14"/>
      <c r="M15" s="14"/>
      <c r="N15" s="14"/>
      <c r="O15" s="14"/>
      <c r="P15" s="14"/>
    </row>
    <row r="16" spans="1:16" ht="24.75" customHeight="1" thickBot="1" x14ac:dyDescent="0.25">
      <c r="A16" s="159"/>
      <c r="B16" s="159"/>
      <c r="C16" s="159"/>
      <c r="D16" s="159"/>
      <c r="E16" s="159"/>
      <c r="F16" s="159"/>
      <c r="G16" s="14"/>
      <c r="H16" s="14"/>
      <c r="I16" s="14"/>
      <c r="J16" s="14"/>
      <c r="K16" s="14"/>
      <c r="L16" s="14"/>
      <c r="M16" s="14"/>
      <c r="N16" s="14"/>
      <c r="O16" s="14"/>
      <c r="P16" s="14"/>
    </row>
    <row r="17" spans="1:16" ht="24.75" customHeight="1" thickBot="1" x14ac:dyDescent="0.25">
      <c r="A17" s="159"/>
      <c r="B17" s="159"/>
      <c r="C17" s="159"/>
      <c r="D17" s="159"/>
      <c r="E17" s="159"/>
      <c r="F17" s="159"/>
      <c r="G17" s="14"/>
      <c r="H17" s="14"/>
      <c r="I17" s="14"/>
      <c r="J17" s="14"/>
      <c r="K17" s="14"/>
      <c r="L17" s="14"/>
      <c r="M17" s="14"/>
      <c r="N17" s="14"/>
      <c r="O17" s="14"/>
      <c r="P17" s="14"/>
    </row>
    <row r="18" spans="1:16" ht="24.75" customHeight="1" thickBot="1" x14ac:dyDescent="0.25">
      <c r="A18" s="159"/>
      <c r="B18" s="159"/>
      <c r="C18" s="159"/>
      <c r="D18" s="159"/>
      <c r="E18" s="159"/>
      <c r="F18" s="159"/>
      <c r="G18" s="14"/>
      <c r="H18" s="14"/>
      <c r="I18" s="14"/>
      <c r="J18" s="14"/>
      <c r="K18" s="14"/>
      <c r="L18" s="14"/>
      <c r="M18" s="14"/>
      <c r="N18" s="14"/>
      <c r="O18" s="14"/>
      <c r="P18" s="14"/>
    </row>
    <row r="19" spans="1:16" ht="24.75" customHeight="1" thickBot="1" x14ac:dyDescent="0.25">
      <c r="A19" s="159"/>
      <c r="B19" s="159"/>
      <c r="C19" s="159"/>
      <c r="D19" s="159"/>
      <c r="E19" s="159"/>
      <c r="F19" s="159"/>
      <c r="G19" s="14"/>
      <c r="H19" s="14"/>
      <c r="I19" s="14"/>
      <c r="J19" s="14"/>
      <c r="K19" s="14"/>
      <c r="L19" s="14"/>
      <c r="M19" s="14"/>
      <c r="N19" s="14"/>
      <c r="O19" s="14"/>
      <c r="P19" s="14"/>
    </row>
    <row r="20" spans="1:16" ht="24.75" customHeight="1" thickBot="1" x14ac:dyDescent="0.25">
      <c r="A20" s="159"/>
      <c r="B20" s="159"/>
      <c r="C20" s="159"/>
      <c r="D20" s="159"/>
      <c r="E20" s="159"/>
      <c r="F20" s="159"/>
      <c r="G20" s="14"/>
      <c r="H20" s="14"/>
      <c r="I20" s="14"/>
      <c r="J20" s="14"/>
      <c r="K20" s="14"/>
      <c r="L20" s="14"/>
      <c r="M20" s="14"/>
      <c r="N20" s="14"/>
      <c r="O20" s="14"/>
      <c r="P20" s="14"/>
    </row>
    <row r="21" spans="1:16" ht="27.75" customHeight="1" thickBot="1" x14ac:dyDescent="0.3">
      <c r="A21" s="159"/>
      <c r="B21" s="159"/>
      <c r="C21" s="159"/>
      <c r="D21" s="159"/>
      <c r="E21" s="159"/>
      <c r="F21" s="159"/>
      <c r="G21" s="24"/>
      <c r="H21" s="24"/>
      <c r="I21" s="7"/>
      <c r="J21" s="7"/>
      <c r="K21" s="7"/>
      <c r="L21" s="7"/>
      <c r="M21" s="7"/>
      <c r="N21" s="7"/>
      <c r="O21" s="7"/>
      <c r="P21" s="7"/>
    </row>
    <row r="22" spans="1:16" ht="24.75" customHeight="1" thickBot="1" x14ac:dyDescent="0.3">
      <c r="A22" s="159"/>
      <c r="B22" s="159"/>
      <c r="C22" s="159"/>
      <c r="D22" s="159"/>
      <c r="E22" s="159"/>
      <c r="F22" s="159"/>
      <c r="G22" s="7"/>
      <c r="H22" s="7"/>
      <c r="I22" s="14"/>
      <c r="J22" s="14"/>
      <c r="K22" s="14"/>
      <c r="L22" s="14"/>
      <c r="M22" s="14"/>
      <c r="N22" s="14"/>
      <c r="O22" s="14"/>
      <c r="P22" s="14"/>
    </row>
  </sheetData>
  <mergeCells count="3">
    <mergeCell ref="A1:F1"/>
    <mergeCell ref="C2:D2"/>
    <mergeCell ref="E2:F2"/>
  </mergeCells>
  <printOptions horizontalCentered="1"/>
  <pageMargins left="0.19685039370078741" right="0.19685039370078741" top="0.78740157480314965" bottom="0.78740157480314965" header="0.11811023622047245" footer="0.11811023622047245"/>
  <pageSetup scale="85" orientation="landscape" r:id="rId1"/>
  <headerFooter>
    <oddHeader>&amp;L&amp;G</oddHeader>
    <oddFooter>&amp;C&amp;"-,Bold"&amp;9&amp;K742332www.DrRitamarie.com&amp;"-,Regular"&amp;K000000 
 © Dr. Ritamarie Loscalzo, MS, DC, CCN, DACBN, Institute of Nutritional Endocrinology (INE)
Page &amp;P of &amp;N</oddFooter>
  </headerFooter>
  <legacyDrawingHF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workbookViewId="0">
      <selection activeCell="C8" sqref="C8"/>
    </sheetView>
  </sheetViews>
  <sheetFormatPr defaultColWidth="17.28515625" defaultRowHeight="15.75" customHeight="1" x14ac:dyDescent="0.2"/>
  <cols>
    <col min="1" max="1" width="15.7109375" customWidth="1"/>
    <col min="2" max="2" width="37" customWidth="1"/>
    <col min="3" max="3" width="63.7109375" customWidth="1"/>
    <col min="4" max="6" width="8.7109375" customWidth="1"/>
  </cols>
  <sheetData>
    <row r="1" spans="1:6" ht="31.5" customHeight="1" thickBot="1" x14ac:dyDescent="0.25">
      <c r="A1" s="322" t="s">
        <v>102</v>
      </c>
      <c r="B1" s="323"/>
      <c r="C1" s="324"/>
      <c r="D1" s="1"/>
      <c r="E1" s="1"/>
      <c r="F1" s="1"/>
    </row>
    <row r="2" spans="1:6" ht="31.5" customHeight="1" x14ac:dyDescent="0.2">
      <c r="A2" s="327" t="s">
        <v>1693</v>
      </c>
      <c r="B2" s="328"/>
      <c r="C2" s="329"/>
      <c r="D2" s="1"/>
      <c r="E2" s="1"/>
      <c r="F2" s="1"/>
    </row>
    <row r="3" spans="1:6" ht="24" customHeight="1" x14ac:dyDescent="0.2">
      <c r="A3" s="29" t="s">
        <v>0</v>
      </c>
      <c r="B3" s="325"/>
      <c r="C3" s="326"/>
      <c r="D3" s="2"/>
      <c r="E3" s="3"/>
      <c r="F3" s="3"/>
    </row>
    <row r="4" spans="1:6" ht="24" customHeight="1" x14ac:dyDescent="0.2">
      <c r="A4" s="29" t="s">
        <v>11</v>
      </c>
      <c r="B4" s="325"/>
      <c r="C4" s="326"/>
      <c r="D4" s="2"/>
      <c r="E4" s="2"/>
      <c r="F4" s="1"/>
    </row>
    <row r="5" spans="1:6" ht="27.75" customHeight="1" x14ac:dyDescent="0.2">
      <c r="A5" s="30" t="s">
        <v>103</v>
      </c>
      <c r="B5" s="28" t="s">
        <v>104</v>
      </c>
      <c r="C5" s="31" t="s">
        <v>105</v>
      </c>
      <c r="D5" s="1"/>
      <c r="E5" s="1"/>
      <c r="F5" s="1"/>
    </row>
    <row r="6" spans="1:6" ht="66" customHeight="1" thickBot="1" x14ac:dyDescent="0.25">
      <c r="A6" s="169" t="s">
        <v>106</v>
      </c>
      <c r="B6" s="169" t="s">
        <v>1691</v>
      </c>
      <c r="C6" s="169" t="s">
        <v>1786</v>
      </c>
      <c r="D6" s="1"/>
      <c r="E6" s="1"/>
      <c r="F6" s="1"/>
    </row>
    <row r="7" spans="1:6" ht="24.75" customHeight="1" thickBot="1" x14ac:dyDescent="0.25">
      <c r="A7" s="170"/>
      <c r="B7" s="171"/>
      <c r="C7" s="172"/>
      <c r="D7" s="1"/>
      <c r="E7" s="1"/>
      <c r="F7" s="1"/>
    </row>
    <row r="8" spans="1:6" ht="24.75" customHeight="1" thickBot="1" x14ac:dyDescent="0.3">
      <c r="A8" s="173"/>
      <c r="B8" s="172"/>
      <c r="C8" s="174"/>
      <c r="D8" s="1"/>
      <c r="E8" s="1"/>
      <c r="F8" s="1"/>
    </row>
    <row r="9" spans="1:6" ht="24.75" customHeight="1" thickBot="1" x14ac:dyDescent="0.3">
      <c r="A9" s="173"/>
      <c r="B9" s="172"/>
      <c r="C9" s="174"/>
      <c r="D9" s="1"/>
      <c r="E9" s="1"/>
      <c r="F9" s="1"/>
    </row>
    <row r="10" spans="1:6" ht="24.75" customHeight="1" thickBot="1" x14ac:dyDescent="0.3">
      <c r="A10" s="173"/>
      <c r="B10" s="172"/>
      <c r="C10" s="174"/>
      <c r="D10" s="1"/>
      <c r="E10" s="1"/>
      <c r="F10" s="1"/>
    </row>
    <row r="11" spans="1:6" ht="24.75" customHeight="1" thickBot="1" x14ac:dyDescent="0.3">
      <c r="A11" s="173"/>
      <c r="B11" s="172"/>
      <c r="C11" s="174"/>
      <c r="D11" s="1"/>
      <c r="E11" s="1"/>
      <c r="F11" s="1"/>
    </row>
    <row r="12" spans="1:6" ht="24.75" customHeight="1" thickBot="1" x14ac:dyDescent="0.3">
      <c r="A12" s="173"/>
      <c r="B12" s="172"/>
      <c r="C12" s="174"/>
      <c r="D12" s="1"/>
      <c r="E12" s="1"/>
      <c r="F12" s="1"/>
    </row>
    <row r="13" spans="1:6" ht="24.75" customHeight="1" thickBot="1" x14ac:dyDescent="0.3">
      <c r="A13" s="173"/>
      <c r="B13" s="172"/>
      <c r="C13" s="174"/>
      <c r="D13" s="1"/>
      <c r="E13" s="1"/>
      <c r="F13" s="1"/>
    </row>
    <row r="14" spans="1:6" ht="24.75" customHeight="1" thickBot="1" x14ac:dyDescent="0.25">
      <c r="A14" s="174"/>
      <c r="B14" s="172"/>
      <c r="C14" s="175"/>
      <c r="D14" s="1"/>
      <c r="E14" s="1"/>
      <c r="F14" s="1"/>
    </row>
    <row r="15" spans="1:6" ht="24.75" customHeight="1" thickBot="1" x14ac:dyDescent="0.3">
      <c r="A15" s="173"/>
      <c r="B15" s="172"/>
      <c r="C15" s="176"/>
      <c r="D15" s="1"/>
      <c r="E15" s="1"/>
      <c r="F15" s="1"/>
    </row>
    <row r="16" spans="1:6" ht="24.75" customHeight="1" thickBot="1" x14ac:dyDescent="0.3">
      <c r="A16" s="173"/>
      <c r="B16" s="172"/>
      <c r="C16" s="174"/>
      <c r="D16" s="1"/>
      <c r="E16" s="1"/>
      <c r="F16" s="1"/>
    </row>
    <row r="17" spans="1:6" ht="24.75" customHeight="1" thickBot="1" x14ac:dyDescent="0.25">
      <c r="A17" s="174"/>
      <c r="B17" s="172"/>
      <c r="C17" s="175"/>
      <c r="D17" s="1"/>
      <c r="E17" s="1"/>
      <c r="F17" s="1"/>
    </row>
    <row r="18" spans="1:6" ht="24.75" customHeight="1" thickBot="1" x14ac:dyDescent="0.3">
      <c r="A18" s="177"/>
      <c r="B18" s="177"/>
      <c r="C18" s="177"/>
    </row>
    <row r="19" spans="1:6" ht="24.75" customHeight="1" thickBot="1" x14ac:dyDescent="0.3">
      <c r="A19" s="177"/>
      <c r="B19" s="177"/>
      <c r="C19" s="177"/>
    </row>
    <row r="20" spans="1:6" ht="24.75" customHeight="1" thickBot="1" x14ac:dyDescent="0.3">
      <c r="A20" s="177"/>
      <c r="B20" s="177"/>
      <c r="C20" s="177"/>
    </row>
    <row r="21" spans="1:6" ht="24.75" customHeight="1" thickBot="1" x14ac:dyDescent="0.3">
      <c r="A21" s="177"/>
      <c r="B21" s="177"/>
      <c r="C21" s="177"/>
    </row>
    <row r="22" spans="1:6" ht="24.75" customHeight="1" thickBot="1" x14ac:dyDescent="0.3">
      <c r="A22" s="177"/>
      <c r="B22" s="177"/>
      <c r="C22" s="177"/>
    </row>
    <row r="23" spans="1:6" ht="24.75" customHeight="1" thickBot="1" x14ac:dyDescent="0.3">
      <c r="A23" s="177"/>
      <c r="B23" s="177"/>
      <c r="C23" s="177"/>
    </row>
    <row r="24" spans="1:6" ht="24.75" customHeight="1" thickBot="1" x14ac:dyDescent="0.3">
      <c r="A24" s="177"/>
      <c r="B24" s="177"/>
      <c r="C24" s="177"/>
    </row>
    <row r="25" spans="1:6" ht="24.75" customHeight="1" thickBot="1" x14ac:dyDescent="0.3">
      <c r="A25" s="177"/>
      <c r="B25" s="177"/>
      <c r="C25" s="177"/>
    </row>
    <row r="26" spans="1:6" ht="24.75" customHeight="1" thickBot="1" x14ac:dyDescent="0.3">
      <c r="A26" s="177"/>
      <c r="B26" s="177"/>
      <c r="C26" s="177"/>
    </row>
    <row r="27" spans="1:6" ht="24.75" customHeight="1" thickBot="1" x14ac:dyDescent="0.3">
      <c r="A27" s="177"/>
      <c r="B27" s="177"/>
      <c r="C27" s="177"/>
    </row>
    <row r="28" spans="1:6" ht="24.75" customHeight="1" thickBot="1" x14ac:dyDescent="0.3">
      <c r="A28" s="177"/>
      <c r="B28" s="177"/>
      <c r="C28" s="177"/>
    </row>
    <row r="29" spans="1:6" ht="24.75" customHeight="1" thickBot="1" x14ac:dyDescent="0.3">
      <c r="A29" s="177"/>
      <c r="B29" s="177"/>
      <c r="C29" s="177"/>
    </row>
    <row r="30" spans="1:6" ht="24.75" customHeight="1" thickBot="1" x14ac:dyDescent="0.3">
      <c r="A30" s="177"/>
      <c r="B30" s="177"/>
      <c r="C30" s="177"/>
    </row>
    <row r="31" spans="1:6" ht="24.75" customHeight="1" thickBot="1" x14ac:dyDescent="0.3">
      <c r="A31" s="177"/>
      <c r="B31" s="177"/>
      <c r="C31" s="177"/>
    </row>
    <row r="32" spans="1:6" ht="24.75" customHeight="1" thickBot="1" x14ac:dyDescent="0.3">
      <c r="A32" s="177"/>
      <c r="B32" s="177"/>
      <c r="C32" s="177"/>
    </row>
    <row r="33" spans="1:3" ht="24.75" customHeight="1" thickBot="1" x14ac:dyDescent="0.3">
      <c r="A33" s="177"/>
      <c r="B33" s="177"/>
      <c r="C33" s="177"/>
    </row>
    <row r="34" spans="1:3" ht="24.75" customHeight="1" thickBot="1" x14ac:dyDescent="0.3">
      <c r="A34" s="177"/>
      <c r="B34" s="177"/>
      <c r="C34" s="177"/>
    </row>
  </sheetData>
  <mergeCells count="4">
    <mergeCell ref="A1:C1"/>
    <mergeCell ref="B3:C3"/>
    <mergeCell ref="B4:C4"/>
    <mergeCell ref="A2:C2"/>
  </mergeCells>
  <printOptions horizontalCentered="1"/>
  <pageMargins left="0.19685039370078741" right="0.19685039370078741" top="0.78740157480314965" bottom="0.78740157480314965" header="0.11811023622047245" footer="0.11811023622047245"/>
  <pageSetup scale="75" orientation="portrait" r:id="rId1"/>
  <headerFooter>
    <oddHeader>&amp;L&amp;G</oddHeader>
    <oddFooter>&amp;C&amp;"-,Bold"&amp;9&amp;K742332www.DrRitamarie.com&amp;"-,Regular"&amp;K000000 
 © Dr. Ritamarie Loscalzo, MS, DC, CCN, DACBN, Institute of Nutritional Endocrinology (INE)
Page &amp;P of &amp;N</oddFooter>
  </headerFooter>
  <legacyDrawingHF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22</vt:i4>
      </vt:variant>
    </vt:vector>
  </HeadingPairs>
  <TitlesOfParts>
    <vt:vector size="38" baseType="lpstr">
      <vt:lpstr>Current Condition and Goals</vt:lpstr>
      <vt:lpstr>Habits and Obstacles </vt:lpstr>
      <vt:lpstr>Symptom Timeline</vt:lpstr>
      <vt:lpstr>Symptom Tracking</vt:lpstr>
      <vt:lpstr>Appointment Tracker</vt:lpstr>
      <vt:lpstr>Symptom Scorecards</vt:lpstr>
      <vt:lpstr>Supplements - Current</vt:lpstr>
      <vt:lpstr>Medications</vt:lpstr>
      <vt:lpstr>Lifestyle Plan</vt:lpstr>
      <vt:lpstr>Diet Plan</vt:lpstr>
      <vt:lpstr>Diet Diary</vt:lpstr>
      <vt:lpstr>Glucose Tracking</vt:lpstr>
      <vt:lpstr>Exam Findings</vt:lpstr>
      <vt:lpstr>Lab Results - U.S.</vt:lpstr>
      <vt:lpstr>Lab Explanations</vt:lpstr>
      <vt:lpstr>Lab Followup</vt:lpstr>
      <vt:lpstr>'Appointment Tracker'!Print_Area</vt:lpstr>
      <vt:lpstr>'Current Condition and Goals'!Print_Area</vt:lpstr>
      <vt:lpstr>'Diet Diary'!Print_Area</vt:lpstr>
      <vt:lpstr>'Diet Plan'!Print_Area</vt:lpstr>
      <vt:lpstr>'Exam Findings'!Print_Area</vt:lpstr>
      <vt:lpstr>'Glucose Tracking'!Print_Area</vt:lpstr>
      <vt:lpstr>'Habits and Obstacles '!Print_Area</vt:lpstr>
      <vt:lpstr>'Lab Explanations'!Print_Area</vt:lpstr>
      <vt:lpstr>'Lab Followup'!Print_Area</vt:lpstr>
      <vt:lpstr>'Lab Results - U.S.'!Print_Area</vt:lpstr>
      <vt:lpstr>'Lifestyle Plan'!Print_Area</vt:lpstr>
      <vt:lpstr>Medications!Print_Area</vt:lpstr>
      <vt:lpstr>'Supplements - Current'!Print_Area</vt:lpstr>
      <vt:lpstr>'Symptom Scorecards'!Print_Area</vt:lpstr>
      <vt:lpstr>'Symptom Timeline'!Print_Area</vt:lpstr>
      <vt:lpstr>'Symptom Tracking'!Print_Area</vt:lpstr>
      <vt:lpstr>'Current Condition and Goals'!Print_Titles</vt:lpstr>
      <vt:lpstr>'Exam Findings'!Print_Titles</vt:lpstr>
      <vt:lpstr>'Lab Explanations'!Print_Titles</vt:lpstr>
      <vt:lpstr>'Lab Followup'!Print_Titles</vt:lpstr>
      <vt:lpstr>'Lab Results - U.S.'!Print_Titles</vt:lpstr>
      <vt:lpstr>'Symptom Scorecards'!Print_Titles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Raininggently</dc:creator>
  <cp:lastModifiedBy>Raininggently</cp:lastModifiedBy>
  <cp:lastPrinted>2016-05-22T00:47:02Z</cp:lastPrinted>
  <dcterms:created xsi:type="dcterms:W3CDTF">2014-10-02T21:51:48Z</dcterms:created>
  <dcterms:modified xsi:type="dcterms:W3CDTF">2016-05-23T13:27:06Z</dcterms:modified>
</cp:coreProperties>
</file>