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19600" yWindow="1160" windowWidth="25600" windowHeight="15480" firstSheet="4" activeTab="7"/>
  </bookViews>
  <sheets>
    <sheet name="Inputs" sheetId="8" r:id="rId1"/>
    <sheet name="CME Worksheet" sheetId="7" r:id="rId2"/>
    <sheet name="CME Below or on Plan" sheetId="2" r:id="rId3"/>
    <sheet name="CME Above Plan at +20%" sheetId="1" r:id="rId4"/>
    <sheet name="CME Above Plan at +40%" sheetId="3" r:id="rId5"/>
    <sheet name="CME Above Plan at +60%" sheetId="4" r:id="rId6"/>
    <sheet name="CME Above Plan at +80%" sheetId="5" r:id="rId7"/>
    <sheet name="CME Above Plan at 100%" sheetId="9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9" l="1"/>
  <c r="B1" i="5"/>
  <c r="B1" i="4"/>
  <c r="B1" i="3"/>
  <c r="B1" i="1"/>
  <c r="B1" i="7"/>
  <c r="B17" i="7"/>
  <c r="B2" i="9"/>
  <c r="B13" i="7"/>
  <c r="B12" i="7"/>
  <c r="A13" i="7"/>
  <c r="A12" i="7"/>
  <c r="B2" i="5"/>
  <c r="B2" i="4"/>
  <c r="B2" i="3"/>
  <c r="B2" i="1"/>
  <c r="B1" i="2"/>
  <c r="B2" i="2"/>
  <c r="B2" i="7"/>
  <c r="B4" i="7"/>
  <c r="B8" i="7"/>
  <c r="B7" i="7"/>
  <c r="B6" i="7"/>
  <c r="B5" i="7"/>
  <c r="A4" i="7"/>
  <c r="B3" i="7"/>
  <c r="A2" i="7"/>
  <c r="B11" i="7"/>
  <c r="B10" i="7"/>
  <c r="B9" i="7"/>
  <c r="A11" i="7"/>
  <c r="A10" i="7"/>
  <c r="A9" i="7"/>
  <c r="A8" i="7"/>
  <c r="A7" i="7"/>
  <c r="A6" i="7"/>
  <c r="A5" i="7"/>
  <c r="A3" i="7"/>
  <c r="B16" i="7"/>
  <c r="B18" i="7"/>
</calcChain>
</file>

<file path=xl/sharedStrings.xml><?xml version="1.0" encoding="utf-8"?>
<sst xmlns="http://schemas.openxmlformats.org/spreadsheetml/2006/main" count="24" uniqueCount="23">
  <si>
    <t>Monthly Earnings</t>
  </si>
  <si>
    <t>Current Monthly Gross Remit</t>
  </si>
  <si>
    <t>Current Monthly PT Remit</t>
  </si>
  <si>
    <t>No</t>
  </si>
  <si>
    <t>Gross Remit Below or On Plan Bonus (3% up to $27,500)</t>
  </si>
  <si>
    <t>Personal Training Remit Below or On Plan Bonus (.25% up to $15,000)</t>
  </si>
  <si>
    <t xml:space="preserve">Gross Remit EAP +20% Bonus (5% between 27,501 and 33,000) </t>
  </si>
  <si>
    <t xml:space="preserve">Gross Remit EAP +40% Bonus (7.5% between 33,001 and 38,500) </t>
  </si>
  <si>
    <t>Personal Training Remit EAP +40% Bonus (.75% between 18,001 and 21,000)</t>
  </si>
  <si>
    <t xml:space="preserve">Gross Remit EAP % +60% Bonus (10% between 38,501 and 44,000) </t>
  </si>
  <si>
    <t>Personal Training Remit EAP +60% Bonus (1% between 21,001 and 24,000)</t>
  </si>
  <si>
    <t xml:space="preserve">Gross Remit EAP +80% Bonus (12.5% between 44,001 and 49,500) </t>
  </si>
  <si>
    <t>Personal Training Remit EAP +80% Bonus (1.25% between 24,001 and 27,000)</t>
  </si>
  <si>
    <t xml:space="preserve">Gross Remit EAP +100% Bonus (15% between 49,501 and 55,000) </t>
  </si>
  <si>
    <t>Personal Training Remit EAP +100% Bonus (1.5% between 27,001 and 30,000)</t>
  </si>
  <si>
    <t>Personal Training Remit EAP +20% Bonus (.5% between 15,001 and 18,000)</t>
  </si>
  <si>
    <t>Did employee make yearly attrition goal?</t>
  </si>
  <si>
    <t>Did employee make quarterly attrition goal?</t>
  </si>
  <si>
    <t>Did employee make monthly attrition goal?</t>
  </si>
  <si>
    <t>Remit due Employee</t>
  </si>
  <si>
    <t>Attrition Bonus dueEmployee</t>
  </si>
  <si>
    <t>Total Monthly Remit due Employee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</si>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</sst>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entury Gothic"/>
    </font>
    <font>
      <b/>
      <sz val="11"/>
      <color theme="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Font="1"/>
    <xf numFmtId="0" fontId="4" fillId="0" borderId="0" xfId="0" applyFont="1"/>
    <xf numFmtId="44" fontId="4" fillId="0" borderId="0" xfId="1" applyFont="1"/>
    <xf numFmtId="0" fontId="4" fillId="2" borderId="0" xfId="0" applyFont="1" applyFill="1"/>
    <xf numFmtId="44" fontId="4" fillId="2" borderId="0" xfId="1" applyFont="1" applyFill="1"/>
    <xf numFmtId="0" fontId="4" fillId="3" borderId="0" xfId="0" applyFont="1" applyFill="1"/>
    <xf numFmtId="44" fontId="4" fillId="3" borderId="0" xfId="1" applyFont="1" applyFill="1"/>
    <xf numFmtId="39" fontId="4" fillId="2" borderId="0" xfId="1" applyNumberFormat="1" applyFont="1" applyFill="1" applyAlignment="1">
      <alignment horizontal="center"/>
    </xf>
    <xf numFmtId="44" fontId="4" fillId="3" borderId="0" xfId="1" applyFont="1" applyFill="1" applyAlignment="1">
      <alignment horizontal="center"/>
    </xf>
    <xf numFmtId="44" fontId="4" fillId="2" borderId="0" xfId="1" applyFont="1" applyFill="1" applyAlignment="1">
      <alignment horizontal="center"/>
    </xf>
    <xf numFmtId="44" fontId="4" fillId="0" borderId="0" xfId="0" applyNumberFormat="1" applyFont="1"/>
    <xf numFmtId="0" fontId="5" fillId="0" borderId="0" xfId="0" applyFont="1" applyAlignment="1">
      <alignment horizontal="right"/>
    </xf>
    <xf numFmtId="44" fontId="4" fillId="2" borderId="0" xfId="1" applyFont="1" applyFill="1" applyBorder="1"/>
    <xf numFmtId="44" fontId="4" fillId="2" borderId="1" xfId="1" applyFont="1" applyFill="1" applyBorder="1"/>
    <xf numFmtId="44" fontId="4" fillId="3" borderId="0" xfId="1" applyFont="1" applyFill="1" applyBorder="1"/>
    <xf numFmtId="0" fontId="4" fillId="4" borderId="0" xfId="0" applyFont="1" applyFill="1"/>
    <xf numFmtId="44" fontId="4" fillId="4" borderId="0" xfId="1" applyFont="1" applyFill="1" applyBorder="1"/>
    <xf numFmtId="44" fontId="4" fillId="4" borderId="0" xfId="1" applyFont="1" applyFill="1"/>
    <xf numFmtId="0" fontId="5" fillId="3" borderId="0" xfId="0" applyFont="1" applyFill="1"/>
    <xf numFmtId="44" fontId="5" fillId="3" borderId="2" xfId="1" applyFont="1" applyFill="1" applyBorder="1"/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7" sqref="C17"/>
    </sheetView>
  </sheetViews>
  <sheetFormatPr baseColWidth="10" defaultColWidth="8.83203125" defaultRowHeight="14" x14ac:dyDescent="0"/>
  <cols>
    <col min="1" max="1" width="40.83203125" style="3" bestFit="1" customWidth="1"/>
    <col min="2" max="2" width="11.83203125" style="1" bestFit="1" customWidth="1"/>
    <col min="3" max="16384" width="8.83203125" style="3"/>
  </cols>
  <sheetData>
    <row r="1" spans="1:2" ht="15">
      <c r="A1" s="6" t="s">
        <v>1</v>
      </c>
      <c r="B1" s="7">
        <v>55000</v>
      </c>
    </row>
    <row r="2" spans="1:2" ht="15">
      <c r="A2" s="8" t="s">
        <v>2</v>
      </c>
      <c r="B2" s="9">
        <v>30000</v>
      </c>
    </row>
    <row r="3" spans="1:2" ht="15">
      <c r="A3" s="6" t="s">
        <v>16</v>
      </c>
      <c r="B3" s="10" t="s">
        <v>3</v>
      </c>
    </row>
    <row r="4" spans="1:2" ht="15">
      <c r="A4" s="8" t="s">
        <v>17</v>
      </c>
      <c r="B4" s="11" t="s">
        <v>3</v>
      </c>
    </row>
    <row r="5" spans="1:2" ht="15">
      <c r="A5" s="6" t="s">
        <v>18</v>
      </c>
      <c r="B5" s="12" t="s">
        <v>22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25" sqref="A25"/>
    </sheetView>
  </sheetViews>
  <sheetFormatPr baseColWidth="10" defaultColWidth="8.83203125" defaultRowHeight="14" x14ac:dyDescent="0"/>
  <cols>
    <col min="1" max="1" width="69.83203125" style="4" bestFit="1" customWidth="1"/>
    <col min="2" max="2" width="11.5" style="5" bestFit="1" customWidth="1"/>
    <col min="3" max="3" width="10.5" style="4" bestFit="1" customWidth="1"/>
    <col min="4" max="6" width="8.83203125" style="4"/>
    <col min="7" max="7" width="10.5" style="4" bestFit="1" customWidth="1"/>
    <col min="8" max="16384" width="8.83203125" style="4"/>
  </cols>
  <sheetData>
    <row r="1" spans="1:7">
      <c r="A1" s="6" t="s">
        <v>0</v>
      </c>
      <c r="B1" s="7">
        <f>24000/12</f>
        <v>2000</v>
      </c>
      <c r="C1" s="13"/>
      <c r="G1" s="13"/>
    </row>
    <row r="2" spans="1:7">
      <c r="A2" s="8" t="str">
        <f>'CME Below or on Plan'!A1</f>
        <v>Gross Remit Below or On Plan Bonus (3% up to $27,500)</v>
      </c>
      <c r="B2" s="9">
        <f>'CME Below or on Plan'!B1</f>
        <v>825</v>
      </c>
    </row>
    <row r="3" spans="1:7">
      <c r="A3" s="6" t="str">
        <f>'CME Below or on Plan'!A2</f>
        <v>Personal Training Remit Below or On Plan Bonus (.25% up to $15,000)</v>
      </c>
      <c r="B3" s="7">
        <f>'CME Below or on Plan'!B2</f>
        <v>37.5</v>
      </c>
    </row>
    <row r="4" spans="1:7">
      <c r="A4" s="8" t="str">
        <f>'CME Above Plan at +20%'!A1</f>
        <v xml:space="preserve">Gross Remit EAP +20% Bonus (5% between 27,501 and 33,000) </v>
      </c>
      <c r="B4" s="9">
        <f>'CME Above Plan at +20%'!B1</f>
        <v>275</v>
      </c>
    </row>
    <row r="5" spans="1:7">
      <c r="A5" s="6" t="str">
        <f>'CME Above Plan at +20%'!A2</f>
        <v>Personal Training Remit EAP +20% Bonus (.5% between 15,001 and 18,000)</v>
      </c>
      <c r="B5" s="7">
        <f>'CME Above Plan at +20%'!B2</f>
        <v>15</v>
      </c>
    </row>
    <row r="6" spans="1:7">
      <c r="A6" s="8" t="str">
        <f>'CME Above Plan at +40%'!A1</f>
        <v xml:space="preserve">Gross Remit EAP +40% Bonus (7.5% between 33,001 and 38,500) </v>
      </c>
      <c r="B6" s="9">
        <f>'CME Above Plan at +40%'!B1</f>
        <v>412.5</v>
      </c>
    </row>
    <row r="7" spans="1:7">
      <c r="A7" s="6" t="str">
        <f>'CME Above Plan at +40%'!A2</f>
        <v>Personal Training Remit EAP +40% Bonus (.75% between 18,001 and 21,000)</v>
      </c>
      <c r="B7" s="7">
        <f>'CME Above Plan at +40%'!B2</f>
        <v>22.5</v>
      </c>
    </row>
    <row r="8" spans="1:7">
      <c r="A8" s="8" t="str">
        <f>'CME Above Plan at +60%'!A1</f>
        <v xml:space="preserve">Gross Remit EAP % +60% Bonus (10% between 38,501 and 44,000) </v>
      </c>
      <c r="B8" s="9">
        <f>'CME Above Plan at +60%'!B1</f>
        <v>550</v>
      </c>
    </row>
    <row r="9" spans="1:7">
      <c r="A9" s="6" t="str">
        <f>'CME Above Plan at +60%'!A2</f>
        <v>Personal Training Remit EAP +60% Bonus (1% between 21,001 and 24,000)</v>
      </c>
      <c r="B9" s="7">
        <f>'CME Above Plan at +60%'!B2</f>
        <v>30</v>
      </c>
    </row>
    <row r="10" spans="1:7">
      <c r="A10" s="8" t="str">
        <f>'CME Above Plan at +80%'!A1</f>
        <v xml:space="preserve">Gross Remit EAP +80% Bonus (12.5% between 44,001 and 49,500) </v>
      </c>
      <c r="B10" s="9">
        <f>'CME Above Plan at +80%'!B1</f>
        <v>687.5</v>
      </c>
    </row>
    <row r="11" spans="1:7">
      <c r="A11" s="6" t="str">
        <f>'CME Above Plan at +80%'!A2</f>
        <v>Personal Training Remit EAP +80% Bonus (1.25% between 24,001 and 27,000)</v>
      </c>
      <c r="B11" s="15">
        <f>'CME Above Plan at +80%'!B2</f>
        <v>37.5</v>
      </c>
    </row>
    <row r="12" spans="1:7">
      <c r="A12" s="8" t="str">
        <f>'CME Above Plan at 100%'!A1</f>
        <v xml:space="preserve">Gross Remit EAP +100% Bonus (15% between 49,501 and 55,000) </v>
      </c>
      <c r="B12" s="17">
        <f>'CME Above Plan at 100%'!B1</f>
        <v>825</v>
      </c>
    </row>
    <row r="13" spans="1:7">
      <c r="A13" s="6" t="str">
        <f>'CME Above Plan at 100%'!A2</f>
        <v>Personal Training Remit EAP +100% Bonus (1.5% between 27,001 and 30,000)</v>
      </c>
      <c r="B13" s="16">
        <f>'CME Above Plan at 100%'!B2</f>
        <v>45</v>
      </c>
    </row>
    <row r="14" spans="1:7">
      <c r="A14" s="18"/>
      <c r="B14" s="19"/>
    </row>
    <row r="15" spans="1:7">
      <c r="A15" s="18"/>
      <c r="B15" s="20"/>
    </row>
    <row r="16" spans="1:7">
      <c r="A16" s="8" t="s">
        <v>19</v>
      </c>
      <c r="B16" s="17">
        <f>SUM(B1:B15)</f>
        <v>5762.5</v>
      </c>
    </row>
    <row r="17" spans="1:2">
      <c r="A17" s="6" t="s">
        <v>20</v>
      </c>
      <c r="B17" s="7">
        <f>IF(Inputs!B5="No",0,3600/12)</f>
        <v>300</v>
      </c>
    </row>
    <row r="18" spans="1:2" ht="15" thickBot="1">
      <c r="A18" s="21" t="s">
        <v>21</v>
      </c>
      <c r="B18" s="22">
        <f>B16+B17</f>
        <v>6062.5</v>
      </c>
    </row>
    <row r="19" spans="1:2" ht="15" thickTop="1">
      <c r="A19" s="14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A1:B2"/>
    </sheetView>
  </sheetViews>
  <sheetFormatPr baseColWidth="10" defaultColWidth="8.83203125" defaultRowHeight="14" x14ac:dyDescent="0"/>
  <cols>
    <col min="1" max="1" width="62.1640625" bestFit="1" customWidth="1"/>
    <col min="2" max="2" width="11.5" style="2" bestFit="1" customWidth="1"/>
  </cols>
  <sheetData>
    <row r="1" spans="1:2" ht="15">
      <c r="A1" s="4" t="s">
        <v>4</v>
      </c>
      <c r="B1" s="13">
        <f>IF(Inputs!B1&lt;27500,Inputs!B1*3%,27500*3%)</f>
        <v>825</v>
      </c>
    </row>
    <row r="2" spans="1:2" ht="15">
      <c r="A2" s="4" t="s">
        <v>5</v>
      </c>
      <c r="B2" s="13">
        <f>IF(Inputs!B2&lt;15001,Inputs!B2*0.25%,15000*0.25%)</f>
        <v>37.5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37" sqref="A1:XFD1048576"/>
    </sheetView>
  </sheetViews>
  <sheetFormatPr baseColWidth="10" defaultColWidth="8.83203125" defaultRowHeight="14" x14ac:dyDescent="0"/>
  <cols>
    <col min="1" max="1" width="68.83203125" style="4" bestFit="1" customWidth="1"/>
    <col min="2" max="2" width="9.1640625" style="4" bestFit="1" customWidth="1"/>
    <col min="3" max="16384" width="8.83203125" style="4"/>
  </cols>
  <sheetData>
    <row r="1" spans="1:2">
      <c r="A1" s="4" t="s">
        <v>6</v>
      </c>
      <c r="B1" s="13">
        <f>IF(Inputs!B1 &lt;27501,0,IF((Inputs!B1-27500)&lt;5500,(Inputs!B1-27500)*5%,5500*5%))</f>
        <v>275</v>
      </c>
    </row>
    <row r="2" spans="1:2">
      <c r="A2" s="4" t="s">
        <v>15</v>
      </c>
      <c r="B2" s="13">
        <f>IF(Inputs!B2 &lt;15001,0,IF((Inputs!B2-15000)&lt;3000,(Inputs!B2-15000)*0.5%,3000*0.5%))</f>
        <v>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A1:B2"/>
    </sheetView>
  </sheetViews>
  <sheetFormatPr baseColWidth="10" defaultColWidth="8.83203125" defaultRowHeight="14" x14ac:dyDescent="0"/>
  <cols>
    <col min="1" max="1" width="67.33203125" bestFit="1" customWidth="1"/>
    <col min="2" max="2" width="9.1640625" bestFit="1" customWidth="1"/>
  </cols>
  <sheetData>
    <row r="1" spans="1:2" ht="15">
      <c r="A1" s="4" t="s">
        <v>7</v>
      </c>
      <c r="B1" s="13">
        <f>IF(Inputs!B1 &lt;33001,0,IF((Inputs!B1-33000)&lt;5500,(Inputs!B1-33000)*7.5%,5500*7.5%))</f>
        <v>412.5</v>
      </c>
    </row>
    <row r="2" spans="1:2" ht="15">
      <c r="A2" s="4" t="s">
        <v>8</v>
      </c>
      <c r="B2" s="13">
        <f>IF(Inputs!B2 &lt;18001,0,IF((Inputs!B2-18000)&lt;3000,(Inputs!B2-18000)*0.75%,3000*0.75%))</f>
        <v>22.5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A1:B2"/>
    </sheetView>
  </sheetViews>
  <sheetFormatPr baseColWidth="10" defaultColWidth="8.83203125" defaultRowHeight="14" x14ac:dyDescent="0"/>
  <cols>
    <col min="1" max="1" width="69.83203125" bestFit="1" customWidth="1"/>
    <col min="2" max="2" width="9.1640625" bestFit="1" customWidth="1"/>
  </cols>
  <sheetData>
    <row r="1" spans="1:2" ht="15">
      <c r="A1" s="4" t="s">
        <v>9</v>
      </c>
      <c r="B1" s="13">
        <f>IF(Inputs!B1 &lt;38501,0,IF((Inputs!B1-38500)&lt;5500,(Inputs!B1-38500)*10%,5500*10%))</f>
        <v>550</v>
      </c>
    </row>
    <row r="2" spans="1:2" ht="15">
      <c r="A2" s="4" t="s">
        <v>10</v>
      </c>
      <c r="B2" s="13">
        <f>IF(Inputs!B2 &lt;21001,0,IF((Inputs!B2-21000)&lt;3000,(Inputs!B2-21000)*1%,3000*1%))</f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2" sqref="B22"/>
    </sheetView>
  </sheetViews>
  <sheetFormatPr baseColWidth="10" defaultColWidth="8.83203125" defaultRowHeight="14" x14ac:dyDescent="0"/>
  <cols>
    <col min="1" max="1" width="68.83203125" style="4" bestFit="1" customWidth="1"/>
    <col min="2" max="2" width="9.1640625" style="4" bestFit="1" customWidth="1"/>
    <col min="3" max="16384" width="8.83203125" style="4"/>
  </cols>
  <sheetData>
    <row r="1" spans="1:2">
      <c r="A1" s="4" t="s">
        <v>11</v>
      </c>
      <c r="B1" s="13">
        <f>IF(Inputs!B1 &lt;44001,0,IF((Inputs!B1-44000)&lt;5500,(Inputs!B1-44000)*12.5%,5500*12.5%))</f>
        <v>687.5</v>
      </c>
    </row>
    <row r="2" spans="1:2">
      <c r="A2" s="4" t="s">
        <v>12</v>
      </c>
      <c r="B2" s="13">
        <f>IF(Inputs!B2 &lt;24001,0,IF((Inputs!B2-24000)&lt;3000,(Inputs!B2-24000)*1.25%,3000*1.25%))</f>
        <v>37.5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D26" sqref="D26"/>
    </sheetView>
  </sheetViews>
  <sheetFormatPr baseColWidth="10" defaultColWidth="8.83203125" defaultRowHeight="14" x14ac:dyDescent="0"/>
  <cols>
    <col min="1" max="1" width="68.83203125" style="4" bestFit="1" customWidth="1"/>
    <col min="2" max="2" width="9.1640625" style="4" bestFit="1" customWidth="1"/>
    <col min="3" max="16384" width="8.83203125" style="4"/>
  </cols>
  <sheetData>
    <row r="1" spans="1:2">
      <c r="A1" s="4" t="s">
        <v>13</v>
      </c>
      <c r="B1" s="13">
        <f>IF(Inputs!B1 &lt;49501,0,IF((Inputs!B1-49500)&lt;5500,(Inputs!B1-49500)*15%,5500*15%))</f>
        <v>825</v>
      </c>
    </row>
    <row r="2" spans="1:2">
      <c r="A2" s="4" t="s">
        <v>14</v>
      </c>
      <c r="B2" s="13">
        <f>IF(Inputs!B2 &lt;27001,0,IF((Inputs!B2-27000)&lt;3000,(Inputs!B2-27000)*1.5%,3000*1.5%))</f>
        <v>45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Inputs</vt:lpstr>
      <vt:lpstr>CME Worksheet</vt:lpstr>
      <vt:lpstr>CME Below or on Plan</vt:lpstr>
      <vt:lpstr>CME Above Plan at +20%</vt:lpstr>
      <vt:lpstr>CME Above Plan at +40%</vt:lpstr>
      <vt:lpstr>CME Above Plan at +60%</vt:lpstr>
      <vt:lpstr>CME Above Plan at +80%</vt:lpstr>
      <vt:lpstr>CME Above Plan at 100%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</dc:creator>
  <cp:lastModifiedBy>Irene Burns</cp:lastModifiedBy>
  <dcterms:created xsi:type="dcterms:W3CDTF">2013-07-18T13:40:48Z</dcterms:created>
  <dcterms:modified xsi:type="dcterms:W3CDTF">2017-04-10T00:52:52Z</dcterms:modified>
</cp:coreProperties>
</file>