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7800" yWindow="0" windowWidth="25540" windowHeight="16060"/>
  </bookViews>
  <sheets>
    <sheet name="Proofing" sheetId="2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4" i="2" l="1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13" i="2"/>
  <c r="L14" i="2"/>
  <c r="M14" i="2"/>
  <c r="L15" i="2"/>
  <c r="M15" i="2"/>
  <c r="L16" i="2"/>
  <c r="M16" i="2"/>
  <c r="M17" i="2"/>
  <c r="M18" i="2"/>
  <c r="L19" i="2"/>
  <c r="M19" i="2"/>
  <c r="L20" i="2"/>
  <c r="M20" i="2"/>
  <c r="L21" i="2"/>
  <c r="M21" i="2"/>
  <c r="L22" i="2"/>
  <c r="M22" i="2"/>
  <c r="L23" i="2"/>
  <c r="M23" i="2"/>
  <c r="L24" i="2"/>
  <c r="M24" i="2"/>
  <c r="L25" i="2"/>
  <c r="M25" i="2"/>
  <c r="L26" i="2"/>
  <c r="M26" i="2"/>
  <c r="L27" i="2"/>
  <c r="M27" i="2"/>
  <c r="L28" i="2"/>
  <c r="M28" i="2"/>
  <c r="L29" i="2"/>
  <c r="M29" i="2"/>
  <c r="L30" i="2"/>
  <c r="M30" i="2"/>
  <c r="L31" i="2"/>
  <c r="M31" i="2"/>
  <c r="L32" i="2"/>
  <c r="M32" i="2"/>
  <c r="L33" i="2"/>
  <c r="M33" i="2"/>
  <c r="L34" i="2"/>
  <c r="M34" i="2"/>
  <c r="L35" i="2"/>
  <c r="M35" i="2"/>
  <c r="L36" i="2"/>
  <c r="M36" i="2"/>
  <c r="L37" i="2"/>
  <c r="M37" i="2"/>
  <c r="L38" i="2"/>
  <c r="M38" i="2"/>
  <c r="L39" i="2"/>
  <c r="M39" i="2"/>
  <c r="L40" i="2"/>
  <c r="M40" i="2"/>
  <c r="L41" i="2"/>
  <c r="M41" i="2"/>
  <c r="L42" i="2"/>
  <c r="M42" i="2"/>
  <c r="L43" i="2"/>
  <c r="M43" i="2"/>
  <c r="L44" i="2"/>
  <c r="M44" i="2"/>
  <c r="L45" i="2"/>
  <c r="M45" i="2"/>
  <c r="L46" i="2"/>
  <c r="M46" i="2"/>
  <c r="L47" i="2"/>
  <c r="M47" i="2"/>
  <c r="L48" i="2"/>
  <c r="M48" i="2"/>
  <c r="L49" i="2"/>
  <c r="M49" i="2"/>
  <c r="L50" i="2"/>
  <c r="M50" i="2"/>
  <c r="L51" i="2"/>
  <c r="M51" i="2"/>
  <c r="M52" i="2"/>
  <c r="L53" i="2"/>
  <c r="M53" i="2"/>
  <c r="L54" i="2"/>
  <c r="M54" i="2"/>
  <c r="L55" i="2"/>
  <c r="M55" i="2"/>
  <c r="L56" i="2"/>
  <c r="M56" i="2"/>
  <c r="L57" i="2"/>
  <c r="M57" i="2"/>
  <c r="L58" i="2"/>
  <c r="M58" i="2"/>
  <c r="L59" i="2"/>
  <c r="M59" i="2"/>
  <c r="L60" i="2"/>
  <c r="M60" i="2"/>
  <c r="L61" i="2"/>
  <c r="M61" i="2"/>
  <c r="L62" i="2"/>
  <c r="M62" i="2"/>
  <c r="L63" i="2"/>
  <c r="M63" i="2"/>
  <c r="L64" i="2"/>
  <c r="M64" i="2"/>
  <c r="L65" i="2"/>
  <c r="M65" i="2"/>
  <c r="L66" i="2"/>
  <c r="M66" i="2"/>
  <c r="L13" i="2"/>
  <c r="M13" i="2"/>
  <c r="L17" i="2"/>
  <c r="L18" i="2"/>
  <c r="L5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Q31" i="2"/>
  <c r="Q32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P46" i="2"/>
  <c r="P45" i="2"/>
  <c r="P44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13" i="2"/>
  <c r="Q18" i="2"/>
  <c r="Q17" i="2"/>
  <c r="Q13" i="2"/>
  <c r="Q14" i="2"/>
  <c r="Q15" i="2"/>
  <c r="Q19" i="2"/>
  <c r="Q20" i="2"/>
  <c r="Q21" i="2"/>
  <c r="Q22" i="2"/>
  <c r="Q23" i="2"/>
  <c r="Q25" i="2"/>
  <c r="Q26" i="2"/>
  <c r="Q27" i="2"/>
  <c r="Q29" i="2"/>
  <c r="Q30" i="2"/>
</calcChain>
</file>

<file path=xl/sharedStrings.xml><?xml version="1.0" encoding="utf-8"?>
<sst xmlns="http://schemas.openxmlformats.org/spreadsheetml/2006/main" count="306" uniqueCount="93">
  <si>
    <t>Strike Rate</t>
  </si>
  <si>
    <t>Standard Deviation</t>
  </si>
  <si>
    <t>ROI</t>
  </si>
  <si>
    <t>Selection</t>
  </si>
  <si>
    <t>Odds</t>
  </si>
  <si>
    <t>Win/Lose</t>
  </si>
  <si>
    <t>Return</t>
  </si>
  <si>
    <t>P/L After Commission</t>
  </si>
  <si>
    <t>Average Losing Odds</t>
  </si>
  <si>
    <t>Average Winning Odds</t>
  </si>
  <si>
    <t>Average Odds</t>
  </si>
  <si>
    <t>Losers</t>
  </si>
  <si>
    <t>Winners</t>
  </si>
  <si>
    <t>Runners</t>
  </si>
  <si>
    <t>Expected Strike Rate</t>
  </si>
  <si>
    <t>Expected Winners</t>
  </si>
  <si>
    <t>IV</t>
  </si>
  <si>
    <t>Mean Yield</t>
  </si>
  <si>
    <t>SE Mean Yield</t>
  </si>
  <si>
    <t>Probability of Achieving a Negative Yield</t>
  </si>
  <si>
    <t>Profit</t>
  </si>
  <si>
    <t>Sport</t>
  </si>
  <si>
    <t>Losing Odds</t>
  </si>
  <si>
    <t>Winning Odds</t>
  </si>
  <si>
    <t>Flat Bet Running Profit</t>
  </si>
  <si>
    <t>Notes</t>
  </si>
  <si>
    <t>Date</t>
  </si>
  <si>
    <t>Time</t>
  </si>
  <si>
    <t>Course</t>
  </si>
  <si>
    <t>Horse Racing</t>
  </si>
  <si>
    <t>Exeter</t>
  </si>
  <si>
    <t>Shallow Bay</t>
  </si>
  <si>
    <t>Back</t>
  </si>
  <si>
    <t>Mumbles</t>
  </si>
  <si>
    <t>Yarmouth</t>
  </si>
  <si>
    <t>Carolingian</t>
  </si>
  <si>
    <t>Place</t>
  </si>
  <si>
    <t>Twin Shadow</t>
  </si>
  <si>
    <t>E/W</t>
  </si>
  <si>
    <t>Back/Lay/EW/Dutch/Exotic</t>
  </si>
  <si>
    <t>Lingfield</t>
  </si>
  <si>
    <t>Exopuntia</t>
  </si>
  <si>
    <t>Lay</t>
  </si>
  <si>
    <t>Spade</t>
  </si>
  <si>
    <t>E/W Double</t>
  </si>
  <si>
    <t>Jacks Revenge</t>
  </si>
  <si>
    <t>Regal Gold</t>
  </si>
  <si>
    <t>Grandiloquent</t>
  </si>
  <si>
    <t>Lingfield, Yarmouth</t>
  </si>
  <si>
    <t>Grandiloquent and Carolingian</t>
  </si>
  <si>
    <t>Harting Hill</t>
  </si>
  <si>
    <t>Swansea Jack</t>
  </si>
  <si>
    <t>Harting Hill and Swansea Jack</t>
  </si>
  <si>
    <t>Harting Hill and Exopuntia</t>
  </si>
  <si>
    <t>RFC</t>
  </si>
  <si>
    <t>Double</t>
  </si>
  <si>
    <t>Silver Turn</t>
  </si>
  <si>
    <t>Health Is Wealth</t>
  </si>
  <si>
    <t>Odds up to 9.0</t>
  </si>
  <si>
    <t>Equity Card</t>
  </si>
  <si>
    <t>Cristal Gem</t>
  </si>
  <si>
    <t>Coach Lane</t>
  </si>
  <si>
    <t>If What And Maybe</t>
  </si>
  <si>
    <t>E/W Odds</t>
  </si>
  <si>
    <t>L</t>
  </si>
  <si>
    <t>W</t>
  </si>
  <si>
    <t>PW</t>
  </si>
  <si>
    <t>Galway</t>
  </si>
  <si>
    <t>Alpha Ridge</t>
  </si>
  <si>
    <t>Don't Tell The Boy</t>
  </si>
  <si>
    <t>Wicklow Lad</t>
  </si>
  <si>
    <t>Aintree</t>
  </si>
  <si>
    <t>No Principles</t>
  </si>
  <si>
    <t>Wincanton</t>
  </si>
  <si>
    <t>Rock Of Deauville</t>
  </si>
  <si>
    <t>Wincanton &amp; Galway</t>
  </si>
  <si>
    <t>Rock Of Deauville and Alpha Ridge</t>
  </si>
  <si>
    <t>By The Hour</t>
  </si>
  <si>
    <t>Almadan</t>
  </si>
  <si>
    <t>Astracad</t>
  </si>
  <si>
    <t>City Press</t>
  </si>
  <si>
    <t>Ethiopia</t>
  </si>
  <si>
    <t>Kahfre</t>
  </si>
  <si>
    <t>Storm Brig</t>
  </si>
  <si>
    <t>Kahfre, Storm Brig</t>
  </si>
  <si>
    <t>Simply Strong</t>
  </si>
  <si>
    <t>Ballycarney</t>
  </si>
  <si>
    <t>Riguez Dancer</t>
  </si>
  <si>
    <t>Saint Are</t>
  </si>
  <si>
    <t>Battle Group</t>
  </si>
  <si>
    <t>RULES</t>
  </si>
  <si>
    <t>Enter your rules here</t>
  </si>
  <si>
    <t>95% Bank Low Deviation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</si>
</sst>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;[Red]\-0.00\ "/>
  </numFmts>
  <fonts count="8" x14ac:knownFonts="1"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Arial1"/>
    </font>
    <font>
      <b/>
      <sz val="11"/>
      <color indexed="8"/>
      <name val="Calibri"/>
      <family val="2"/>
    </font>
    <font>
      <b/>
      <sz val="10"/>
      <name val="Arial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8">
    <xf numFmtId="0" fontId="0" fillId="0" borderId="0"/>
    <xf numFmtId="0" fontId="1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3" fillId="0" borderId="0" xfId="0" applyFont="1" applyFill="1"/>
    <xf numFmtId="0" fontId="1" fillId="0" borderId="0" xfId="1"/>
    <xf numFmtId="2" fontId="3" fillId="0" borderId="0" xfId="0" applyNumberFormat="1" applyFont="1" applyFill="1"/>
    <xf numFmtId="164" fontId="3" fillId="0" borderId="0" xfId="0" applyNumberFormat="1" applyFont="1" applyFill="1"/>
    <xf numFmtId="10" fontId="3" fillId="0" borderId="0" xfId="0" applyNumberFormat="1" applyFont="1" applyFill="1"/>
    <xf numFmtId="0" fontId="0" fillId="0" borderId="0" xfId="0" applyFill="1"/>
    <xf numFmtId="0" fontId="4" fillId="0" borderId="0" xfId="1" applyFont="1"/>
    <xf numFmtId="14" fontId="0" fillId="0" borderId="0" xfId="0" applyNumberFormat="1"/>
    <xf numFmtId="20" fontId="0" fillId="0" borderId="0" xfId="0" applyNumberFormat="1"/>
    <xf numFmtId="2" fontId="4" fillId="0" borderId="0" xfId="1" applyNumberFormat="1" applyFont="1"/>
    <xf numFmtId="2" fontId="1" fillId="0" borderId="0" xfId="1" applyNumberFormat="1"/>
    <xf numFmtId="9" fontId="4" fillId="0" borderId="0" xfId="17" applyFont="1"/>
    <xf numFmtId="9" fontId="1" fillId="0" borderId="0" xfId="17" applyFont="1"/>
    <xf numFmtId="0" fontId="1" fillId="0" borderId="0" xfId="17" applyNumberFormat="1" applyFont="1"/>
  </cellXfs>
  <cellStyles count="98"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Normal" xfId="0" builtinId="0"/>
    <cellStyle name="Normal 2" xfId="1"/>
    <cellStyle name="Normal 3" xfId="2"/>
    <cellStyle name="Percent" xfId="17" builtinId="5"/>
  </cellStyles>
  <dxfs count="0"/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6411"/>
      <rgbColor rgb="00000080"/>
      <rgbColor rgb="0090713A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CF305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4F81BD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aceadvisor.co.uk" TargetMode="External"/><Relationship Id="rId2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76200</xdr:rowOff>
    </xdr:from>
    <xdr:to>
      <xdr:col>5</xdr:col>
      <xdr:colOff>1473200</xdr:colOff>
      <xdr:row>8</xdr:row>
      <xdr:rowOff>175260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5500" y="76200"/>
          <a:ext cx="5511800" cy="1521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:W307"/>
  <sheetViews>
    <sheetView tabSelected="1" topLeftCell="B1" workbookViewId="0">
      <selection activeCell="C11" sqref="A11:XFD17"/>
    </sheetView>
  </sheetViews>
  <sheetFormatPr baseColWidth="10" defaultColWidth="8.83203125" defaultRowHeight="14" x14ac:dyDescent="0"/>
  <cols>
    <col min="1" max="1" width="10.1640625" bestFit="1" customWidth="1"/>
    <col min="2" max="2" width="5.5" bestFit="1" customWidth="1"/>
    <col min="3" max="3" width="11" bestFit="1" customWidth="1"/>
    <col min="4" max="4" width="15.6640625" customWidth="1"/>
    <col min="5" max="5" width="21.5" style="3" customWidth="1"/>
    <col min="6" max="6" width="22.5" style="3" bestFit="1" customWidth="1"/>
    <col min="7" max="7" width="19.33203125" style="3" customWidth="1"/>
    <col min="8" max="8" width="6.5" style="3" customWidth="1"/>
    <col min="9" max="9" width="9.1640625" style="3" bestFit="1" customWidth="1"/>
    <col min="10" max="10" width="9.5" style="3" customWidth="1"/>
    <col min="11" max="11" width="7" style="12" customWidth="1"/>
    <col min="12" max="12" width="20.5" style="12" customWidth="1"/>
    <col min="13" max="13" width="7.33203125" style="14" customWidth="1"/>
    <col min="14" max="14" width="13.83203125" style="3" customWidth="1"/>
    <col min="15" max="15" width="11.5" style="3" bestFit="1" customWidth="1"/>
    <col min="16" max="16" width="12.6640625" style="3" bestFit="1" customWidth="1"/>
    <col min="20" max="23" width="8.83203125" style="7"/>
  </cols>
  <sheetData>
    <row r="12" spans="1:23" s="1" customFormat="1">
      <c r="A12" s="1" t="s">
        <v>26</v>
      </c>
      <c r="B12" s="1" t="s">
        <v>27</v>
      </c>
      <c r="C12" s="1" t="s">
        <v>21</v>
      </c>
      <c r="D12" s="1" t="s">
        <v>28</v>
      </c>
      <c r="E12" s="8" t="s">
        <v>3</v>
      </c>
      <c r="F12" s="8" t="s">
        <v>39</v>
      </c>
      <c r="G12" s="8" t="s">
        <v>25</v>
      </c>
      <c r="H12" s="8" t="s">
        <v>4</v>
      </c>
      <c r="I12" s="8" t="s">
        <v>63</v>
      </c>
      <c r="J12" s="8" t="s">
        <v>5</v>
      </c>
      <c r="K12" s="11" t="s">
        <v>6</v>
      </c>
      <c r="L12" s="11" t="s">
        <v>7</v>
      </c>
      <c r="M12" s="13" t="s">
        <v>2</v>
      </c>
      <c r="N12" s="8" t="s">
        <v>24</v>
      </c>
      <c r="O12" s="8" t="s">
        <v>22</v>
      </c>
      <c r="P12" s="8" t="s">
        <v>23</v>
      </c>
      <c r="Q12" s="2"/>
      <c r="T12" s="2"/>
      <c r="U12" s="2"/>
      <c r="V12" s="2" t="s">
        <v>90</v>
      </c>
      <c r="W12" s="2"/>
    </row>
    <row r="13" spans="1:23">
      <c r="A13" s="9">
        <v>40834</v>
      </c>
      <c r="B13" s="10">
        <v>0.61111111111111105</v>
      </c>
      <c r="C13" t="s">
        <v>29</v>
      </c>
      <c r="D13" t="s">
        <v>30</v>
      </c>
      <c r="E13" t="s">
        <v>31</v>
      </c>
      <c r="F13" t="s">
        <v>32</v>
      </c>
      <c r="G13"/>
      <c r="H13" s="3">
        <v>1.92</v>
      </c>
      <c r="J13" s="3" t="s">
        <v>64</v>
      </c>
      <c r="K13" s="12">
        <f>IF(J13="","",IF(J13="W",IF(F13="Lay",1,H13-1),IF(J13="PW",(-0.5)+((I13-1)/2),IF(F13="Lay",-(H13-1),-1))))</f>
        <v>-1</v>
      </c>
      <c r="L13" s="12">
        <f t="shared" ref="L13:L66" si="0">IF(K13="","",IF(K13&gt;0,K13*0.95,K13))</f>
        <v>-1</v>
      </c>
      <c r="M13" s="14">
        <f>IF(AND(J13="W",F13="Lay"),(1/(H13-1))*0.95,L13)</f>
        <v>-1</v>
      </c>
      <c r="N13" s="12">
        <f>L13</f>
        <v>-1</v>
      </c>
      <c r="O13" s="3">
        <f t="shared" ref="O13:O43" si="1">IF(J13="L",H13,"")</f>
        <v>1.92</v>
      </c>
      <c r="P13" t="str">
        <f t="shared" ref="P13:P46" si="2">IF(OR(J13="W",J13="PW"),H13,"")</f>
        <v/>
      </c>
      <c r="Q13" s="4">
        <f>AVERAGE(O:O)</f>
        <v>11.46463414634146</v>
      </c>
      <c r="R13" s="2" t="s">
        <v>8</v>
      </c>
      <c r="S13" s="2"/>
      <c r="T13" s="2"/>
      <c r="U13" s="2"/>
      <c r="V13" s="2" t="s">
        <v>91</v>
      </c>
      <c r="W13"/>
    </row>
    <row r="14" spans="1:23">
      <c r="A14" s="9">
        <v>40834</v>
      </c>
      <c r="B14" s="10">
        <v>0.61805555555555558</v>
      </c>
      <c r="C14" t="s">
        <v>29</v>
      </c>
      <c r="D14" t="s">
        <v>34</v>
      </c>
      <c r="E14" s="3" t="s">
        <v>37</v>
      </c>
      <c r="F14" s="3" t="s">
        <v>38</v>
      </c>
      <c r="H14" s="3">
        <v>8.4</v>
      </c>
      <c r="I14" s="3">
        <v>2.2200000000000002</v>
      </c>
      <c r="J14" s="3" t="s">
        <v>64</v>
      </c>
      <c r="K14" s="12">
        <f t="shared" ref="K14:K66" si="3">IF(J14="","",IF(J14="W",IF(F14="Lay",1,H14-1),IF(J14="PW",(-0.5)+((I14-1)/2),IF(F14="Lay",-(H14-1),-1))))</f>
        <v>-1</v>
      </c>
      <c r="L14" s="12">
        <f t="shared" si="0"/>
        <v>-1</v>
      </c>
      <c r="M14" s="14">
        <f t="shared" ref="M14:M66" si="4">IF(AND(J14="W",F14="Lay"),(1/(H14-1))*0.95,L14)</f>
        <v>-1</v>
      </c>
      <c r="N14" s="12">
        <f t="shared" ref="N14:N43" si="5">IF(K14="",N13,N13+K14)</f>
        <v>-2</v>
      </c>
      <c r="O14" s="3">
        <f t="shared" si="1"/>
        <v>8.4</v>
      </c>
      <c r="P14" t="str">
        <f t="shared" si="2"/>
        <v/>
      </c>
      <c r="Q14" s="4">
        <f>AVERAGE(P:P)</f>
        <v>5.9200000000000008</v>
      </c>
      <c r="R14" s="2" t="s">
        <v>9</v>
      </c>
      <c r="S14" s="2"/>
      <c r="T14" s="2"/>
      <c r="U14" s="2"/>
      <c r="V14" s="2"/>
      <c r="W14"/>
    </row>
    <row r="15" spans="1:23">
      <c r="A15" s="9">
        <v>40834</v>
      </c>
      <c r="B15" s="10">
        <v>0.61805555555555558</v>
      </c>
      <c r="C15" t="s">
        <v>29</v>
      </c>
      <c r="D15" t="s">
        <v>34</v>
      </c>
      <c r="E15" s="3" t="s">
        <v>37</v>
      </c>
      <c r="F15" s="3" t="s">
        <v>32</v>
      </c>
      <c r="H15" s="3">
        <v>8.4</v>
      </c>
      <c r="J15" s="3" t="s">
        <v>64</v>
      </c>
      <c r="K15" s="12">
        <f t="shared" si="3"/>
        <v>-1</v>
      </c>
      <c r="L15" s="12">
        <f t="shared" si="0"/>
        <v>-1</v>
      </c>
      <c r="M15" s="14">
        <f t="shared" si="4"/>
        <v>-1</v>
      </c>
      <c r="N15" s="12">
        <f t="shared" si="5"/>
        <v>-3</v>
      </c>
      <c r="O15" s="3">
        <f t="shared" si="1"/>
        <v>8.4</v>
      </c>
      <c r="P15" t="str">
        <f t="shared" si="2"/>
        <v/>
      </c>
      <c r="Q15" s="5">
        <f>AVERAGE(H:H)</f>
        <v>10.264528301886791</v>
      </c>
      <c r="R15" s="2" t="s">
        <v>10</v>
      </c>
      <c r="S15" s="2"/>
      <c r="T15" s="2"/>
      <c r="U15" s="2"/>
      <c r="V15" s="2"/>
      <c r="W15"/>
    </row>
    <row r="16" spans="1:23">
      <c r="A16" s="9">
        <v>40834</v>
      </c>
      <c r="B16" s="10">
        <v>0.625</v>
      </c>
      <c r="C16" t="s">
        <v>29</v>
      </c>
      <c r="D16" t="s">
        <v>40</v>
      </c>
      <c r="E16" s="3" t="s">
        <v>60</v>
      </c>
      <c r="F16" s="3" t="s">
        <v>36</v>
      </c>
      <c r="H16" s="3">
        <v>1.57</v>
      </c>
      <c r="J16" s="3" t="s">
        <v>65</v>
      </c>
      <c r="K16" s="12">
        <f t="shared" si="3"/>
        <v>0.57000000000000006</v>
      </c>
      <c r="L16" s="12">
        <f t="shared" si="0"/>
        <v>0.54149999999999998</v>
      </c>
      <c r="M16" s="14">
        <f t="shared" si="4"/>
        <v>0.54149999999999998</v>
      </c>
      <c r="N16" s="12">
        <f t="shared" si="5"/>
        <v>-2.4299999999999997</v>
      </c>
      <c r="O16" s="3" t="str">
        <f t="shared" si="1"/>
        <v/>
      </c>
      <c r="P16">
        <f t="shared" si="2"/>
        <v>1.57</v>
      </c>
      <c r="Q16" s="2"/>
      <c r="R16" s="2"/>
      <c r="S16" s="2"/>
      <c r="T16" s="2"/>
      <c r="U16" s="2"/>
      <c r="V16" s="2"/>
      <c r="W16"/>
    </row>
    <row r="17" spans="1:23">
      <c r="A17" s="9">
        <v>40834</v>
      </c>
      <c r="B17" s="10">
        <v>0.63194444444444442</v>
      </c>
      <c r="C17" t="s">
        <v>29</v>
      </c>
      <c r="D17" t="s">
        <v>30</v>
      </c>
      <c r="E17" s="3" t="s">
        <v>57</v>
      </c>
      <c r="F17" s="3" t="s">
        <v>42</v>
      </c>
      <c r="G17" s="3" t="s">
        <v>58</v>
      </c>
      <c r="H17" s="3">
        <v>7.4</v>
      </c>
      <c r="J17" s="3" t="s">
        <v>65</v>
      </c>
      <c r="K17" s="12">
        <f t="shared" si="3"/>
        <v>1</v>
      </c>
      <c r="L17" s="12">
        <f t="shared" si="0"/>
        <v>0.95</v>
      </c>
      <c r="M17" s="14">
        <f t="shared" si="4"/>
        <v>0.1484375</v>
      </c>
      <c r="N17" s="12">
        <f t="shared" si="5"/>
        <v>-1.4299999999999997</v>
      </c>
      <c r="O17" s="3" t="str">
        <f t="shared" si="1"/>
        <v/>
      </c>
      <c r="P17">
        <f t="shared" si="2"/>
        <v>7.4</v>
      </c>
      <c r="Q17" s="2">
        <f>COUNTIF(J:J,"L")</f>
        <v>41</v>
      </c>
      <c r="R17" s="2" t="s">
        <v>11</v>
      </c>
      <c r="S17" s="2"/>
      <c r="T17" s="2"/>
      <c r="U17" s="2"/>
      <c r="V17" s="2"/>
      <c r="W17"/>
    </row>
    <row r="18" spans="1:23">
      <c r="A18" s="9">
        <v>40834</v>
      </c>
      <c r="B18" s="10">
        <v>0.63888888888888895</v>
      </c>
      <c r="C18" t="s">
        <v>29</v>
      </c>
      <c r="D18" t="s">
        <v>34</v>
      </c>
      <c r="E18" s="3" t="s">
        <v>45</v>
      </c>
      <c r="F18" s="3" t="s">
        <v>42</v>
      </c>
      <c r="H18" s="3">
        <v>2.02</v>
      </c>
      <c r="J18" s="3" t="s">
        <v>65</v>
      </c>
      <c r="K18" s="12">
        <f t="shared" si="3"/>
        <v>1</v>
      </c>
      <c r="L18" s="12">
        <f t="shared" si="0"/>
        <v>0.95</v>
      </c>
      <c r="M18" s="14">
        <f t="shared" si="4"/>
        <v>0.93137254901960775</v>
      </c>
      <c r="N18" s="12">
        <f t="shared" si="5"/>
        <v>-0.42999999999999972</v>
      </c>
      <c r="O18" s="3" t="str">
        <f t="shared" si="1"/>
        <v/>
      </c>
      <c r="P18">
        <f t="shared" si="2"/>
        <v>2.02</v>
      </c>
      <c r="Q18" s="2">
        <f>COUNTIF(J:J,"W")+COUNTIF(J:J,"PW")</f>
        <v>13</v>
      </c>
      <c r="R18" s="2" t="s">
        <v>12</v>
      </c>
      <c r="S18" s="2"/>
      <c r="T18" s="2"/>
      <c r="U18" s="2"/>
      <c r="V18" s="2"/>
      <c r="W18"/>
    </row>
    <row r="19" spans="1:23">
      <c r="A19" s="9">
        <v>40834</v>
      </c>
      <c r="B19" s="10">
        <v>0.63888888888888895</v>
      </c>
      <c r="C19" t="s">
        <v>29</v>
      </c>
      <c r="D19" t="s">
        <v>34</v>
      </c>
      <c r="E19" s="3" t="s">
        <v>62</v>
      </c>
      <c r="F19" s="3" t="s">
        <v>32</v>
      </c>
      <c r="H19" s="3">
        <v>10</v>
      </c>
      <c r="J19" s="3" t="s">
        <v>64</v>
      </c>
      <c r="K19" s="12">
        <f t="shared" si="3"/>
        <v>-1</v>
      </c>
      <c r="L19" s="12">
        <f t="shared" si="0"/>
        <v>-1</v>
      </c>
      <c r="M19" s="14">
        <f t="shared" si="4"/>
        <v>-1</v>
      </c>
      <c r="N19" s="12">
        <f t="shared" si="5"/>
        <v>-1.4299999999999997</v>
      </c>
      <c r="O19" s="3">
        <f t="shared" si="1"/>
        <v>10</v>
      </c>
      <c r="P19" t="str">
        <f t="shared" si="2"/>
        <v/>
      </c>
      <c r="Q19" s="2">
        <f>SUM(Q17:Q18)</f>
        <v>54</v>
      </c>
      <c r="R19" s="2" t="s">
        <v>13</v>
      </c>
      <c r="S19" s="2"/>
      <c r="T19" s="2"/>
      <c r="U19" s="2"/>
      <c r="V19" s="2"/>
      <c r="W19"/>
    </row>
    <row r="20" spans="1:23">
      <c r="A20" s="9">
        <v>40834</v>
      </c>
      <c r="B20" s="10">
        <v>0.64583333333333337</v>
      </c>
      <c r="C20" t="s">
        <v>29</v>
      </c>
      <c r="D20" t="s">
        <v>40</v>
      </c>
      <c r="E20" s="3" t="s">
        <v>47</v>
      </c>
      <c r="F20" s="3" t="s">
        <v>38</v>
      </c>
      <c r="H20" s="3">
        <v>6.2</v>
      </c>
      <c r="I20" s="3">
        <v>2.08</v>
      </c>
      <c r="J20" s="3" t="s">
        <v>66</v>
      </c>
      <c r="K20" s="12">
        <f t="shared" si="3"/>
        <v>4.0000000000000036E-2</v>
      </c>
      <c r="L20" s="12">
        <f t="shared" si="0"/>
        <v>3.8000000000000034E-2</v>
      </c>
      <c r="M20" s="14">
        <f t="shared" si="4"/>
        <v>3.8000000000000034E-2</v>
      </c>
      <c r="N20" s="12">
        <f t="shared" si="5"/>
        <v>-1.3899999999999997</v>
      </c>
      <c r="O20" s="3" t="str">
        <f t="shared" si="1"/>
        <v/>
      </c>
      <c r="P20">
        <f t="shared" si="2"/>
        <v>6.2</v>
      </c>
      <c r="Q20" s="6">
        <f>Q18/Q19</f>
        <v>0.24074074074074073</v>
      </c>
      <c r="R20" s="2" t="s">
        <v>0</v>
      </c>
      <c r="S20" s="2"/>
      <c r="T20" s="2"/>
      <c r="U20" s="2"/>
      <c r="V20" s="2"/>
      <c r="W20"/>
    </row>
    <row r="21" spans="1:23">
      <c r="A21" s="9">
        <v>40834</v>
      </c>
      <c r="B21" s="10">
        <v>0.64583333333333337</v>
      </c>
      <c r="C21" t="s">
        <v>29</v>
      </c>
      <c r="D21" t="s">
        <v>40</v>
      </c>
      <c r="E21" s="3" t="s">
        <v>47</v>
      </c>
      <c r="F21" s="3" t="s">
        <v>38</v>
      </c>
      <c r="H21" s="3">
        <v>6.2</v>
      </c>
      <c r="I21" s="3">
        <v>2.08</v>
      </c>
      <c r="J21" s="3" t="s">
        <v>66</v>
      </c>
      <c r="K21" s="12">
        <f t="shared" si="3"/>
        <v>4.0000000000000036E-2</v>
      </c>
      <c r="L21" s="12">
        <f t="shared" si="0"/>
        <v>3.8000000000000034E-2</v>
      </c>
      <c r="M21" s="14">
        <f t="shared" si="4"/>
        <v>3.8000000000000034E-2</v>
      </c>
      <c r="N21" s="12">
        <f t="shared" si="5"/>
        <v>-1.3499999999999996</v>
      </c>
      <c r="O21" s="3" t="str">
        <f t="shared" si="1"/>
        <v/>
      </c>
      <c r="P21">
        <f t="shared" si="2"/>
        <v>6.2</v>
      </c>
      <c r="Q21" s="6">
        <f>1/Q15</f>
        <v>9.7422888864379997E-2</v>
      </c>
      <c r="R21" s="2" t="s">
        <v>14</v>
      </c>
      <c r="S21" s="2"/>
      <c r="T21" s="2"/>
      <c r="U21" s="2"/>
      <c r="V21" s="2"/>
      <c r="W21"/>
    </row>
    <row r="22" spans="1:23">
      <c r="A22" s="9">
        <v>40834</v>
      </c>
      <c r="B22" s="10">
        <v>0.64583333333333337</v>
      </c>
      <c r="C22" t="s">
        <v>29</v>
      </c>
      <c r="D22" t="s">
        <v>48</v>
      </c>
      <c r="E22" s="3" t="s">
        <v>49</v>
      </c>
      <c r="F22" s="3" t="s">
        <v>44</v>
      </c>
      <c r="H22" s="3">
        <v>71.44</v>
      </c>
      <c r="J22" s="3" t="s">
        <v>64</v>
      </c>
      <c r="K22" s="12">
        <f t="shared" si="3"/>
        <v>-1</v>
      </c>
      <c r="L22" s="12">
        <f t="shared" si="0"/>
        <v>-1</v>
      </c>
      <c r="M22" s="14">
        <f t="shared" si="4"/>
        <v>-1</v>
      </c>
      <c r="N22" s="12">
        <f t="shared" si="5"/>
        <v>-2.3499999999999996</v>
      </c>
      <c r="O22" s="3">
        <f t="shared" si="1"/>
        <v>71.44</v>
      </c>
      <c r="P22" t="str">
        <f t="shared" si="2"/>
        <v/>
      </c>
      <c r="Q22" s="4">
        <f>Q19*Q21</f>
        <v>5.2608359986765194</v>
      </c>
      <c r="R22" s="2" t="s">
        <v>15</v>
      </c>
      <c r="S22" s="2"/>
      <c r="T22" s="2"/>
      <c r="U22" s="2"/>
      <c r="V22" s="2"/>
      <c r="W22"/>
    </row>
    <row r="23" spans="1:23">
      <c r="A23" s="9">
        <v>40834</v>
      </c>
      <c r="B23" s="10">
        <v>0.64583333333333337</v>
      </c>
      <c r="C23" t="s">
        <v>29</v>
      </c>
      <c r="D23" t="s">
        <v>40</v>
      </c>
      <c r="E23" s="3" t="s">
        <v>59</v>
      </c>
      <c r="F23" s="3" t="s">
        <v>32</v>
      </c>
      <c r="H23" s="3">
        <v>2.8</v>
      </c>
      <c r="J23" s="3" t="s">
        <v>65</v>
      </c>
      <c r="K23" s="12">
        <f t="shared" si="3"/>
        <v>1.7999999999999998</v>
      </c>
      <c r="L23" s="12">
        <f t="shared" si="0"/>
        <v>1.7099999999999997</v>
      </c>
      <c r="M23" s="14">
        <f t="shared" si="4"/>
        <v>1.7099999999999997</v>
      </c>
      <c r="N23" s="12">
        <f t="shared" si="5"/>
        <v>-0.54999999999999982</v>
      </c>
      <c r="O23" s="3" t="str">
        <f t="shared" si="1"/>
        <v/>
      </c>
      <c r="P23">
        <f t="shared" si="2"/>
        <v>2.8</v>
      </c>
      <c r="Q23" s="4">
        <f>Q18/Q22</f>
        <v>2.471090146750524</v>
      </c>
      <c r="R23" s="2" t="s">
        <v>16</v>
      </c>
      <c r="S23" s="2"/>
      <c r="T23" s="2"/>
      <c r="U23" s="2"/>
      <c r="V23" s="2"/>
      <c r="W23"/>
    </row>
    <row r="24" spans="1:23">
      <c r="A24" s="9">
        <v>40834</v>
      </c>
      <c r="B24" s="10">
        <v>0.64583333333333337</v>
      </c>
      <c r="C24" t="s">
        <v>29</v>
      </c>
      <c r="D24" t="s">
        <v>40</v>
      </c>
      <c r="E24" s="3" t="s">
        <v>59</v>
      </c>
      <c r="F24" s="3" t="s">
        <v>36</v>
      </c>
      <c r="H24" s="3">
        <v>1.37</v>
      </c>
      <c r="J24" s="3" t="s">
        <v>65</v>
      </c>
      <c r="K24" s="12">
        <f t="shared" si="3"/>
        <v>0.37000000000000011</v>
      </c>
      <c r="L24" s="12">
        <f t="shared" si="0"/>
        <v>0.35150000000000009</v>
      </c>
      <c r="M24" s="14">
        <f t="shared" si="4"/>
        <v>0.35150000000000009</v>
      </c>
      <c r="N24" s="12">
        <f t="shared" si="5"/>
        <v>-0.17999999999999972</v>
      </c>
      <c r="O24" s="3" t="str">
        <f t="shared" si="1"/>
        <v/>
      </c>
      <c r="P24">
        <f t="shared" si="2"/>
        <v>1.37</v>
      </c>
      <c r="Q24" s="2"/>
      <c r="R24" s="2"/>
      <c r="S24" s="2"/>
      <c r="T24" s="2"/>
      <c r="U24" s="2"/>
      <c r="V24" s="2"/>
      <c r="W24"/>
    </row>
    <row r="25" spans="1:23">
      <c r="A25" s="9">
        <v>40834</v>
      </c>
      <c r="B25" s="10">
        <v>0.65972222222222221</v>
      </c>
      <c r="C25" t="s">
        <v>29</v>
      </c>
      <c r="D25" t="s">
        <v>34</v>
      </c>
      <c r="E25" s="3" t="s">
        <v>35</v>
      </c>
      <c r="F25" s="3" t="s">
        <v>32</v>
      </c>
      <c r="H25" s="3">
        <v>24</v>
      </c>
      <c r="J25" s="3" t="s">
        <v>64</v>
      </c>
      <c r="K25" s="12">
        <f t="shared" si="3"/>
        <v>-1</v>
      </c>
      <c r="L25" s="12">
        <f t="shared" si="0"/>
        <v>-1</v>
      </c>
      <c r="M25" s="14">
        <f t="shared" si="4"/>
        <v>-1</v>
      </c>
      <c r="N25" s="12">
        <f t="shared" si="5"/>
        <v>-1.1799999999999997</v>
      </c>
      <c r="O25" s="3">
        <f t="shared" si="1"/>
        <v>24</v>
      </c>
      <c r="P25" t="str">
        <f t="shared" si="2"/>
        <v/>
      </c>
      <c r="Q25" s="6">
        <f>AVERAGE(M:M)</f>
        <v>-0.68647337576677636</v>
      </c>
      <c r="R25" s="2" t="s">
        <v>17</v>
      </c>
      <c r="S25" s="2"/>
      <c r="T25" s="2"/>
      <c r="U25" s="2"/>
      <c r="V25" s="2"/>
      <c r="W25"/>
    </row>
    <row r="26" spans="1:23">
      <c r="A26" s="9">
        <v>40834</v>
      </c>
      <c r="B26" s="10">
        <v>0.65972222222222221</v>
      </c>
      <c r="C26" t="s">
        <v>29</v>
      </c>
      <c r="D26" t="s">
        <v>34</v>
      </c>
      <c r="E26" s="3" t="s">
        <v>35</v>
      </c>
      <c r="F26" s="3" t="s">
        <v>36</v>
      </c>
      <c r="H26" s="3">
        <v>4.8</v>
      </c>
      <c r="J26" s="3" t="s">
        <v>64</v>
      </c>
      <c r="K26" s="12">
        <f t="shared" si="3"/>
        <v>-1</v>
      </c>
      <c r="L26" s="12">
        <f t="shared" si="0"/>
        <v>-1</v>
      </c>
      <c r="M26" s="14">
        <f t="shared" si="4"/>
        <v>-1</v>
      </c>
      <c r="N26" s="12">
        <f t="shared" si="5"/>
        <v>-2.1799999999999997</v>
      </c>
      <c r="O26" s="3">
        <f t="shared" si="1"/>
        <v>4.8</v>
      </c>
      <c r="P26" t="str">
        <f t="shared" si="2"/>
        <v/>
      </c>
      <c r="Q26" s="6">
        <f>STDEV(M:M)/SQRT(Q19)</f>
        <v>0.14153498849209142</v>
      </c>
      <c r="R26" s="2" t="s">
        <v>18</v>
      </c>
      <c r="S26" s="2"/>
      <c r="T26" s="2"/>
      <c r="U26" s="2"/>
      <c r="V26" s="2"/>
      <c r="W26"/>
    </row>
    <row r="27" spans="1:23">
      <c r="A27" s="9">
        <v>40834</v>
      </c>
      <c r="B27" s="10">
        <v>0.65972222222222221</v>
      </c>
      <c r="C27" t="s">
        <v>29</v>
      </c>
      <c r="D27" t="s">
        <v>34</v>
      </c>
      <c r="E27" s="3" t="s">
        <v>46</v>
      </c>
      <c r="F27" s="3" t="s">
        <v>42</v>
      </c>
      <c r="H27" s="3">
        <v>6.6</v>
      </c>
      <c r="J27" s="3" t="s">
        <v>64</v>
      </c>
      <c r="K27" s="12">
        <f t="shared" si="3"/>
        <v>-5.6</v>
      </c>
      <c r="L27" s="12">
        <f t="shared" si="0"/>
        <v>-5.6</v>
      </c>
      <c r="M27" s="14">
        <f t="shared" si="4"/>
        <v>-5.6</v>
      </c>
      <c r="N27" s="12">
        <f t="shared" si="5"/>
        <v>-7.7799999999999994</v>
      </c>
      <c r="O27" s="3">
        <f t="shared" si="1"/>
        <v>6.6</v>
      </c>
      <c r="P27" t="str">
        <f t="shared" si="2"/>
        <v/>
      </c>
      <c r="Q27" s="6">
        <f>NORMDIST(0,Q25,Q26,1)</f>
        <v>0.99999938332298988</v>
      </c>
      <c r="R27" s="2" t="s">
        <v>19</v>
      </c>
      <c r="S27" s="2"/>
      <c r="T27" s="2"/>
      <c r="U27" s="2"/>
      <c r="V27" s="2"/>
      <c r="W27"/>
    </row>
    <row r="28" spans="1:23">
      <c r="A28" s="9">
        <v>40834</v>
      </c>
      <c r="B28" s="10">
        <v>0.65972222222222221</v>
      </c>
      <c r="C28" t="s">
        <v>29</v>
      </c>
      <c r="D28" t="s">
        <v>34</v>
      </c>
      <c r="E28" t="s">
        <v>35</v>
      </c>
      <c r="F28" s="3" t="s">
        <v>38</v>
      </c>
      <c r="H28" s="3">
        <v>24</v>
      </c>
      <c r="I28" s="3">
        <v>4.8</v>
      </c>
      <c r="J28" s="3" t="s">
        <v>64</v>
      </c>
      <c r="K28" s="12">
        <f t="shared" si="3"/>
        <v>-1</v>
      </c>
      <c r="L28" s="12">
        <f t="shared" si="0"/>
        <v>-1</v>
      </c>
      <c r="M28" s="14">
        <f t="shared" si="4"/>
        <v>-1</v>
      </c>
      <c r="N28" s="12">
        <f t="shared" si="5"/>
        <v>-8.7799999999999994</v>
      </c>
      <c r="O28" s="3">
        <f t="shared" si="1"/>
        <v>24</v>
      </c>
      <c r="P28" t="str">
        <f t="shared" si="2"/>
        <v/>
      </c>
      <c r="Q28" s="2"/>
      <c r="R28" s="2"/>
      <c r="S28" s="2"/>
      <c r="T28" s="2"/>
      <c r="U28" s="2"/>
      <c r="V28" s="2"/>
      <c r="W28"/>
    </row>
    <row r="29" spans="1:23">
      <c r="A29" s="9">
        <v>40834</v>
      </c>
      <c r="B29" s="10">
        <v>0.66666666666666663</v>
      </c>
      <c r="C29" t="s">
        <v>29</v>
      </c>
      <c r="D29" t="s">
        <v>40</v>
      </c>
      <c r="E29" s="3" t="s">
        <v>56</v>
      </c>
      <c r="F29" s="3" t="s">
        <v>32</v>
      </c>
      <c r="H29" s="3">
        <v>4.0999999999999996</v>
      </c>
      <c r="J29" s="3" t="s">
        <v>64</v>
      </c>
      <c r="K29" s="12">
        <f t="shared" si="3"/>
        <v>-1</v>
      </c>
      <c r="L29" s="12">
        <f t="shared" si="0"/>
        <v>-1</v>
      </c>
      <c r="M29" s="14">
        <f t="shared" si="4"/>
        <v>-1</v>
      </c>
      <c r="N29" s="12">
        <f t="shared" si="5"/>
        <v>-9.7799999999999994</v>
      </c>
      <c r="O29" s="3">
        <f t="shared" si="1"/>
        <v>4.0999999999999996</v>
      </c>
      <c r="P29" t="str">
        <f t="shared" si="2"/>
        <v/>
      </c>
      <c r="Q29" s="4">
        <f>SUM(L:L)</f>
        <v>-35.501499999999993</v>
      </c>
      <c r="R29" s="2" t="s">
        <v>20</v>
      </c>
      <c r="S29" s="2"/>
      <c r="T29" s="2"/>
      <c r="U29" s="2"/>
      <c r="V29" s="2"/>
      <c r="W29"/>
    </row>
    <row r="30" spans="1:23">
      <c r="A30" s="9">
        <v>40834</v>
      </c>
      <c r="B30" s="10">
        <v>0.66666666666666663</v>
      </c>
      <c r="C30" t="s">
        <v>29</v>
      </c>
      <c r="D30" t="s">
        <v>40</v>
      </c>
      <c r="E30" s="3" t="s">
        <v>56</v>
      </c>
      <c r="F30" s="3" t="s">
        <v>32</v>
      </c>
      <c r="H30" s="3">
        <v>4.0999999999999996</v>
      </c>
      <c r="J30" s="3" t="s">
        <v>64</v>
      </c>
      <c r="K30" s="12">
        <f t="shared" si="3"/>
        <v>-1</v>
      </c>
      <c r="L30" s="12">
        <f t="shared" si="0"/>
        <v>-1</v>
      </c>
      <c r="M30" s="14">
        <f t="shared" si="4"/>
        <v>-1</v>
      </c>
      <c r="N30" s="12">
        <f t="shared" si="5"/>
        <v>-10.78</v>
      </c>
      <c r="O30" s="3">
        <f t="shared" si="1"/>
        <v>4.0999999999999996</v>
      </c>
      <c r="P30" t="str">
        <f t="shared" si="2"/>
        <v/>
      </c>
      <c r="Q30" s="6">
        <f>Q29/Q19</f>
        <v>-0.65743518518518507</v>
      </c>
      <c r="R30" s="2" t="s">
        <v>2</v>
      </c>
      <c r="S30" s="2"/>
      <c r="T30" s="2"/>
      <c r="U30" s="2"/>
      <c r="V30" s="2"/>
      <c r="W30"/>
    </row>
    <row r="31" spans="1:23">
      <c r="A31" s="9">
        <v>40834</v>
      </c>
      <c r="B31" s="10">
        <v>0.66666666666666663</v>
      </c>
      <c r="C31" t="s">
        <v>29</v>
      </c>
      <c r="D31" t="s">
        <v>40</v>
      </c>
      <c r="E31" s="3" t="s">
        <v>56</v>
      </c>
      <c r="F31" s="3" t="s">
        <v>36</v>
      </c>
      <c r="H31" s="3">
        <v>1.79</v>
      </c>
      <c r="J31" s="3" t="s">
        <v>64</v>
      </c>
      <c r="K31" s="12">
        <f t="shared" si="3"/>
        <v>-1</v>
      </c>
      <c r="L31" s="12">
        <f t="shared" si="0"/>
        <v>-1</v>
      </c>
      <c r="M31" s="14">
        <f t="shared" si="4"/>
        <v>-1</v>
      </c>
      <c r="N31" s="12">
        <f t="shared" si="5"/>
        <v>-11.78</v>
      </c>
      <c r="O31" s="3">
        <f t="shared" si="1"/>
        <v>1.79</v>
      </c>
      <c r="P31" t="str">
        <f t="shared" si="2"/>
        <v/>
      </c>
      <c r="Q31" s="4">
        <f>STDEV(N:N)</f>
        <v>11.123961571051995</v>
      </c>
      <c r="R31" s="2" t="s">
        <v>1</v>
      </c>
      <c r="S31" s="2"/>
      <c r="T31" s="2"/>
      <c r="U31" s="2"/>
      <c r="V31" s="2"/>
      <c r="W31"/>
    </row>
    <row r="32" spans="1:23">
      <c r="A32" s="9">
        <v>40834</v>
      </c>
      <c r="B32" s="10">
        <v>0.67361111111111116</v>
      </c>
      <c r="C32" t="s">
        <v>29</v>
      </c>
      <c r="D32" t="s">
        <v>30</v>
      </c>
      <c r="E32" s="3" t="s">
        <v>61</v>
      </c>
      <c r="F32" s="3" t="s">
        <v>32</v>
      </c>
      <c r="H32" s="3">
        <v>3.95</v>
      </c>
      <c r="J32" s="3" t="s">
        <v>64</v>
      </c>
      <c r="K32" s="12">
        <f t="shared" si="3"/>
        <v>-1</v>
      </c>
      <c r="L32" s="12">
        <f t="shared" si="0"/>
        <v>-1</v>
      </c>
      <c r="M32" s="14">
        <f t="shared" si="4"/>
        <v>-1</v>
      </c>
      <c r="N32" s="12">
        <f t="shared" si="5"/>
        <v>-12.78</v>
      </c>
      <c r="O32" s="3">
        <f t="shared" si="1"/>
        <v>3.95</v>
      </c>
      <c r="P32" t="str">
        <f t="shared" si="2"/>
        <v/>
      </c>
      <c r="Q32" s="4">
        <f>AVERAGE(N:N)-(Q31*2)</f>
        <v>-38.166071290252141</v>
      </c>
      <c r="R32" s="2" t="s">
        <v>92</v>
      </c>
      <c r="S32" s="2"/>
      <c r="T32" s="2"/>
      <c r="U32" s="2"/>
      <c r="V32" s="2"/>
      <c r="W32"/>
    </row>
    <row r="33" spans="1:23">
      <c r="A33" s="9">
        <v>40834</v>
      </c>
      <c r="B33" s="10">
        <v>0.68055555555555547</v>
      </c>
      <c r="C33" t="s">
        <v>29</v>
      </c>
      <c r="D33" t="s">
        <v>34</v>
      </c>
      <c r="E33" s="3" t="s">
        <v>41</v>
      </c>
      <c r="F33" s="3" t="s">
        <v>38</v>
      </c>
      <c r="H33" s="3">
        <v>22</v>
      </c>
      <c r="I33" s="3">
        <v>4.4000000000000004</v>
      </c>
      <c r="J33" s="3" t="s">
        <v>66</v>
      </c>
      <c r="K33" s="12">
        <f t="shared" si="3"/>
        <v>1.2000000000000002</v>
      </c>
      <c r="L33" s="12">
        <f t="shared" si="0"/>
        <v>1.1400000000000001</v>
      </c>
      <c r="M33" s="14">
        <f t="shared" si="4"/>
        <v>1.1400000000000001</v>
      </c>
      <c r="N33" s="12">
        <f t="shared" si="5"/>
        <v>-11.579999999999998</v>
      </c>
      <c r="O33" s="3" t="str">
        <f t="shared" si="1"/>
        <v/>
      </c>
      <c r="P33">
        <f t="shared" si="2"/>
        <v>22</v>
      </c>
      <c r="Q33" s="4"/>
      <c r="R33" s="2"/>
      <c r="S33" s="2"/>
      <c r="T33" s="2"/>
      <c r="U33" s="2"/>
      <c r="V33" s="2"/>
      <c r="W33"/>
    </row>
    <row r="34" spans="1:23">
      <c r="A34" s="9">
        <v>40834</v>
      </c>
      <c r="B34" s="10">
        <v>0.68055555555555547</v>
      </c>
      <c r="C34" t="s">
        <v>29</v>
      </c>
      <c r="D34" t="s">
        <v>34</v>
      </c>
      <c r="E34" s="3" t="s">
        <v>50</v>
      </c>
      <c r="F34" s="3" t="s">
        <v>38</v>
      </c>
      <c r="H34" s="3">
        <v>6.6</v>
      </c>
      <c r="I34" s="3">
        <v>2.1</v>
      </c>
      <c r="J34" s="3" t="s">
        <v>66</v>
      </c>
      <c r="K34" s="12">
        <f t="shared" si="3"/>
        <v>5.0000000000000044E-2</v>
      </c>
      <c r="L34" s="12">
        <f t="shared" si="0"/>
        <v>4.7500000000000042E-2</v>
      </c>
      <c r="M34" s="14">
        <f t="shared" si="4"/>
        <v>4.7500000000000042E-2</v>
      </c>
      <c r="N34" s="12">
        <f t="shared" si="5"/>
        <v>-11.529999999999998</v>
      </c>
      <c r="O34" s="3" t="str">
        <f t="shared" si="1"/>
        <v/>
      </c>
      <c r="P34">
        <f t="shared" si="2"/>
        <v>6.6</v>
      </c>
      <c r="Q34" s="6"/>
      <c r="R34" s="2"/>
      <c r="S34" s="2"/>
      <c r="T34" s="2"/>
      <c r="U34" s="2"/>
      <c r="V34" s="2"/>
      <c r="W34"/>
    </row>
    <row r="35" spans="1:23">
      <c r="A35" s="9">
        <v>40834</v>
      </c>
      <c r="B35" s="10">
        <v>0.68055555555555547</v>
      </c>
      <c r="C35" t="s">
        <v>29</v>
      </c>
      <c r="D35" t="s">
        <v>34</v>
      </c>
      <c r="E35" s="3" t="s">
        <v>52</v>
      </c>
      <c r="F35" s="3" t="s">
        <v>44</v>
      </c>
      <c r="H35" s="3">
        <v>22.86</v>
      </c>
      <c r="J35" s="3" t="s">
        <v>64</v>
      </c>
      <c r="K35" s="12">
        <f t="shared" si="3"/>
        <v>-1</v>
      </c>
      <c r="L35" s="12">
        <f t="shared" si="0"/>
        <v>-1</v>
      </c>
      <c r="M35" s="14">
        <f t="shared" si="4"/>
        <v>-1</v>
      </c>
      <c r="N35" s="12">
        <f t="shared" si="5"/>
        <v>-12.529999999999998</v>
      </c>
      <c r="O35" s="3">
        <f t="shared" si="1"/>
        <v>22.86</v>
      </c>
      <c r="P35" t="str">
        <f t="shared" si="2"/>
        <v/>
      </c>
      <c r="Q35" s="6"/>
      <c r="R35" s="2"/>
      <c r="S35" s="2"/>
      <c r="T35" s="2"/>
      <c r="U35" s="2"/>
      <c r="V35" s="2"/>
      <c r="W35"/>
    </row>
    <row r="36" spans="1:23">
      <c r="A36" s="9">
        <v>40834</v>
      </c>
      <c r="B36" s="10">
        <v>0.68055555555555547</v>
      </c>
      <c r="C36" t="s">
        <v>29</v>
      </c>
      <c r="D36" t="s">
        <v>34</v>
      </c>
      <c r="E36" s="3" t="s">
        <v>53</v>
      </c>
      <c r="F36" s="3" t="s">
        <v>54</v>
      </c>
      <c r="J36" s="3" t="s">
        <v>64</v>
      </c>
      <c r="K36" s="12">
        <f t="shared" si="3"/>
        <v>-1</v>
      </c>
      <c r="L36" s="12">
        <f t="shared" si="0"/>
        <v>-1</v>
      </c>
      <c r="M36" s="14">
        <f t="shared" si="4"/>
        <v>-1</v>
      </c>
      <c r="N36" s="12">
        <f t="shared" si="5"/>
        <v>-13.529999999999998</v>
      </c>
      <c r="O36" s="3">
        <f t="shared" si="1"/>
        <v>0</v>
      </c>
      <c r="P36" t="str">
        <f t="shared" si="2"/>
        <v/>
      </c>
      <c r="S36" s="7"/>
      <c r="W36"/>
    </row>
    <row r="37" spans="1:23">
      <c r="A37" s="9">
        <v>40834</v>
      </c>
      <c r="B37" s="10">
        <v>0.68055555555555547</v>
      </c>
      <c r="C37" t="s">
        <v>29</v>
      </c>
      <c r="D37" t="s">
        <v>34</v>
      </c>
      <c r="E37" s="3" t="s">
        <v>41</v>
      </c>
      <c r="F37" s="3" t="s">
        <v>32</v>
      </c>
      <c r="H37" s="3">
        <v>22</v>
      </c>
      <c r="J37" s="3" t="s">
        <v>64</v>
      </c>
      <c r="K37" s="12">
        <f t="shared" si="3"/>
        <v>-1</v>
      </c>
      <c r="L37" s="12">
        <f t="shared" si="0"/>
        <v>-1</v>
      </c>
      <c r="M37" s="14">
        <f t="shared" si="4"/>
        <v>-1</v>
      </c>
      <c r="N37" s="12">
        <f t="shared" si="5"/>
        <v>-14.529999999999998</v>
      </c>
      <c r="O37" s="3">
        <f t="shared" si="1"/>
        <v>22</v>
      </c>
      <c r="P37" t="str">
        <f t="shared" si="2"/>
        <v/>
      </c>
      <c r="S37" s="7"/>
      <c r="W37"/>
    </row>
    <row r="38" spans="1:23">
      <c r="A38" s="9">
        <v>40834</v>
      </c>
      <c r="B38" s="10">
        <v>0.68055555555555547</v>
      </c>
      <c r="C38" t="s">
        <v>29</v>
      </c>
      <c r="D38" t="s">
        <v>34</v>
      </c>
      <c r="E38" s="3" t="s">
        <v>50</v>
      </c>
      <c r="F38" s="3" t="s">
        <v>38</v>
      </c>
      <c r="H38" s="3">
        <v>6.6</v>
      </c>
      <c r="I38" s="3">
        <v>2.1</v>
      </c>
      <c r="J38" s="3" t="s">
        <v>66</v>
      </c>
      <c r="K38" s="12">
        <f t="shared" si="3"/>
        <v>5.0000000000000044E-2</v>
      </c>
      <c r="L38" s="12">
        <f t="shared" si="0"/>
        <v>4.7500000000000042E-2</v>
      </c>
      <c r="M38" s="14">
        <f t="shared" si="4"/>
        <v>4.7500000000000042E-2</v>
      </c>
      <c r="N38" s="12">
        <f t="shared" si="5"/>
        <v>-14.479999999999997</v>
      </c>
      <c r="O38" s="3" t="str">
        <f t="shared" si="1"/>
        <v/>
      </c>
      <c r="P38">
        <f t="shared" si="2"/>
        <v>6.6</v>
      </c>
      <c r="S38" s="7"/>
      <c r="W38"/>
    </row>
    <row r="39" spans="1:23">
      <c r="A39" s="9">
        <v>40834</v>
      </c>
      <c r="B39" s="10">
        <v>0.68055555555555547</v>
      </c>
      <c r="C39" t="s">
        <v>29</v>
      </c>
      <c r="D39" t="s">
        <v>34</v>
      </c>
      <c r="E39" s="3" t="s">
        <v>52</v>
      </c>
      <c r="F39" s="3" t="s">
        <v>44</v>
      </c>
      <c r="H39" s="3">
        <v>22.86</v>
      </c>
      <c r="J39" s="3" t="s">
        <v>64</v>
      </c>
      <c r="K39" s="12">
        <f t="shared" si="3"/>
        <v>-1</v>
      </c>
      <c r="L39" s="12">
        <f t="shared" si="0"/>
        <v>-1</v>
      </c>
      <c r="M39" s="14">
        <f t="shared" si="4"/>
        <v>-1</v>
      </c>
      <c r="N39" s="12">
        <f t="shared" si="5"/>
        <v>-15.479999999999997</v>
      </c>
      <c r="O39" s="3">
        <f t="shared" si="1"/>
        <v>22.86</v>
      </c>
      <c r="P39" t="str">
        <f t="shared" si="2"/>
        <v/>
      </c>
      <c r="S39" s="7"/>
      <c r="W39"/>
    </row>
    <row r="40" spans="1:23">
      <c r="A40" s="9">
        <v>40834</v>
      </c>
      <c r="B40" s="10">
        <v>0.69444444444444453</v>
      </c>
      <c r="C40" t="s">
        <v>29</v>
      </c>
      <c r="D40" t="s">
        <v>30</v>
      </c>
      <c r="E40" s="3" t="s">
        <v>33</v>
      </c>
      <c r="F40" s="3" t="s">
        <v>32</v>
      </c>
      <c r="H40" s="3">
        <v>2.36</v>
      </c>
      <c r="J40" s="3" t="s">
        <v>65</v>
      </c>
      <c r="K40" s="12">
        <f t="shared" si="3"/>
        <v>1.3599999999999999</v>
      </c>
      <c r="L40" s="12">
        <f t="shared" si="0"/>
        <v>1.2919999999999998</v>
      </c>
      <c r="M40" s="14">
        <f t="shared" si="4"/>
        <v>1.2919999999999998</v>
      </c>
      <c r="N40" s="12">
        <f t="shared" si="5"/>
        <v>-14.119999999999997</v>
      </c>
      <c r="O40" s="3" t="str">
        <f t="shared" si="1"/>
        <v/>
      </c>
      <c r="P40">
        <f t="shared" si="2"/>
        <v>2.36</v>
      </c>
      <c r="S40" s="7"/>
      <c r="W40"/>
    </row>
    <row r="41" spans="1:23">
      <c r="A41" s="9">
        <v>40834</v>
      </c>
      <c r="B41" s="10">
        <v>0.70138888888888884</v>
      </c>
      <c r="C41" t="s">
        <v>29</v>
      </c>
      <c r="D41" t="s">
        <v>34</v>
      </c>
      <c r="E41" s="3" t="s">
        <v>43</v>
      </c>
      <c r="F41" s="3" t="s">
        <v>38</v>
      </c>
      <c r="H41" s="3">
        <v>13.5</v>
      </c>
      <c r="I41" s="3">
        <v>3.2</v>
      </c>
      <c r="J41" s="3" t="s">
        <v>64</v>
      </c>
      <c r="K41" s="12">
        <f t="shared" si="3"/>
        <v>-1</v>
      </c>
      <c r="L41" s="12">
        <f t="shared" si="0"/>
        <v>-1</v>
      </c>
      <c r="M41" s="14">
        <f t="shared" si="4"/>
        <v>-1</v>
      </c>
      <c r="N41" s="12">
        <f t="shared" si="5"/>
        <v>-15.119999999999997</v>
      </c>
      <c r="O41" s="3">
        <f t="shared" si="1"/>
        <v>13.5</v>
      </c>
      <c r="P41" t="str">
        <f t="shared" si="2"/>
        <v/>
      </c>
      <c r="S41" s="7"/>
      <c r="W41"/>
    </row>
    <row r="42" spans="1:23">
      <c r="A42" s="9">
        <v>40834</v>
      </c>
      <c r="B42" s="10">
        <v>0.70138888888888884</v>
      </c>
      <c r="C42" t="s">
        <v>29</v>
      </c>
      <c r="D42" t="s">
        <v>34</v>
      </c>
      <c r="E42" s="3" t="s">
        <v>51</v>
      </c>
      <c r="F42" s="3" t="s">
        <v>38</v>
      </c>
      <c r="H42" s="3">
        <v>7.2</v>
      </c>
      <c r="I42" s="3">
        <v>2.1800000000000002</v>
      </c>
      <c r="J42" s="3" t="s">
        <v>64</v>
      </c>
      <c r="K42" s="12">
        <f t="shared" si="3"/>
        <v>-1</v>
      </c>
      <c r="L42" s="12">
        <f t="shared" si="0"/>
        <v>-1</v>
      </c>
      <c r="M42" s="14">
        <f t="shared" si="4"/>
        <v>-1</v>
      </c>
      <c r="N42" s="12">
        <f t="shared" si="5"/>
        <v>-16.119999999999997</v>
      </c>
      <c r="O42" s="3">
        <f t="shared" si="1"/>
        <v>7.2</v>
      </c>
      <c r="P42" t="str">
        <f t="shared" si="2"/>
        <v/>
      </c>
      <c r="S42" s="7"/>
      <c r="W42"/>
    </row>
    <row r="43" spans="1:23">
      <c r="A43" s="9">
        <v>40834</v>
      </c>
      <c r="B43" s="10">
        <v>0.70138888888888884</v>
      </c>
      <c r="C43" t="s">
        <v>29</v>
      </c>
      <c r="D43" t="s">
        <v>34</v>
      </c>
      <c r="E43" s="3" t="s">
        <v>51</v>
      </c>
      <c r="F43" s="3" t="s">
        <v>38</v>
      </c>
      <c r="H43" s="3">
        <v>7.2</v>
      </c>
      <c r="I43" s="3">
        <v>2.1800000000000002</v>
      </c>
      <c r="J43" s="3" t="s">
        <v>64</v>
      </c>
      <c r="K43" s="12">
        <f t="shared" si="3"/>
        <v>-1</v>
      </c>
      <c r="L43" s="12">
        <f t="shared" si="0"/>
        <v>-1</v>
      </c>
      <c r="M43" s="14">
        <f t="shared" si="4"/>
        <v>-1</v>
      </c>
      <c r="N43" s="12">
        <f t="shared" si="5"/>
        <v>-17.119999999999997</v>
      </c>
      <c r="O43" s="3">
        <f t="shared" si="1"/>
        <v>7.2</v>
      </c>
      <c r="P43" t="str">
        <f t="shared" si="2"/>
        <v/>
      </c>
      <c r="S43" s="7"/>
      <c r="W43"/>
    </row>
    <row r="44" spans="1:23">
      <c r="A44" s="9">
        <v>40839</v>
      </c>
      <c r="B44" s="10">
        <v>0.58333333333333337</v>
      </c>
      <c r="C44" t="s">
        <v>29</v>
      </c>
      <c r="D44" t="s">
        <v>71</v>
      </c>
      <c r="E44" s="3" t="s">
        <v>78</v>
      </c>
      <c r="F44" s="3" t="s">
        <v>32</v>
      </c>
      <c r="H44" s="3">
        <v>4.0999999999999996</v>
      </c>
      <c r="J44" s="3" t="s">
        <v>64</v>
      </c>
      <c r="K44" s="12">
        <f t="shared" si="3"/>
        <v>-1</v>
      </c>
      <c r="L44" s="12">
        <f t="shared" si="0"/>
        <v>-1</v>
      </c>
      <c r="M44" s="14">
        <f t="shared" si="4"/>
        <v>-1</v>
      </c>
      <c r="N44" s="12">
        <f t="shared" ref="N44:N66" si="6">IF(K44="",N43,N43+K44)</f>
        <v>-18.119999999999997</v>
      </c>
      <c r="O44" s="3">
        <f t="shared" ref="O44:O66" si="7">IF(J44="L",H44,"")</f>
        <v>4.0999999999999996</v>
      </c>
      <c r="P44" t="str">
        <f t="shared" si="2"/>
        <v/>
      </c>
      <c r="S44" s="7"/>
      <c r="W44"/>
    </row>
    <row r="45" spans="1:23">
      <c r="A45" s="9">
        <v>40839</v>
      </c>
      <c r="B45" s="10">
        <v>0.59375</v>
      </c>
      <c r="C45" t="s">
        <v>29</v>
      </c>
      <c r="D45" t="s">
        <v>73</v>
      </c>
      <c r="E45" s="3" t="s">
        <v>74</v>
      </c>
      <c r="F45" s="3" t="s">
        <v>32</v>
      </c>
      <c r="H45" s="3">
        <v>4.7</v>
      </c>
      <c r="J45" s="3" t="s">
        <v>64</v>
      </c>
      <c r="K45" s="12">
        <f t="shared" si="3"/>
        <v>-1</v>
      </c>
      <c r="L45" s="12">
        <f t="shared" si="0"/>
        <v>-1</v>
      </c>
      <c r="M45" s="14">
        <f t="shared" si="4"/>
        <v>-1</v>
      </c>
      <c r="N45" s="12">
        <f t="shared" si="6"/>
        <v>-19.119999999999997</v>
      </c>
      <c r="O45" s="3">
        <f t="shared" si="7"/>
        <v>4.7</v>
      </c>
      <c r="P45" t="str">
        <f t="shared" si="2"/>
        <v/>
      </c>
      <c r="S45" s="7"/>
      <c r="W45"/>
    </row>
    <row r="46" spans="1:23">
      <c r="A46" s="9">
        <v>40839</v>
      </c>
      <c r="B46" s="10">
        <v>0.59375</v>
      </c>
      <c r="C46" t="s">
        <v>29</v>
      </c>
      <c r="D46" t="s">
        <v>75</v>
      </c>
      <c r="E46" s="3" t="s">
        <v>76</v>
      </c>
      <c r="F46" s="3" t="s">
        <v>55</v>
      </c>
      <c r="H46" s="3">
        <v>12.95</v>
      </c>
      <c r="J46" s="3" t="s">
        <v>64</v>
      </c>
      <c r="K46" s="12">
        <f t="shared" si="3"/>
        <v>-1</v>
      </c>
      <c r="L46" s="12">
        <f t="shared" si="0"/>
        <v>-1</v>
      </c>
      <c r="M46" s="14">
        <f t="shared" si="4"/>
        <v>-1</v>
      </c>
      <c r="N46" s="12">
        <f t="shared" si="6"/>
        <v>-20.119999999999997</v>
      </c>
      <c r="O46" s="3">
        <f t="shared" si="7"/>
        <v>12.95</v>
      </c>
      <c r="P46" t="str">
        <f t="shared" si="2"/>
        <v/>
      </c>
      <c r="S46" s="7"/>
      <c r="W46"/>
    </row>
    <row r="47" spans="1:23">
      <c r="A47" s="9">
        <v>40839</v>
      </c>
      <c r="B47" s="10">
        <v>0.59375</v>
      </c>
      <c r="C47" t="s">
        <v>29</v>
      </c>
      <c r="D47" t="s">
        <v>73</v>
      </c>
      <c r="E47" s="3" t="s">
        <v>74</v>
      </c>
      <c r="F47" s="3" t="s">
        <v>36</v>
      </c>
      <c r="H47" s="3">
        <v>1.96</v>
      </c>
      <c r="J47" s="3" t="s">
        <v>64</v>
      </c>
      <c r="K47" s="12">
        <f t="shared" si="3"/>
        <v>-1</v>
      </c>
      <c r="L47" s="12">
        <f t="shared" si="0"/>
        <v>-1</v>
      </c>
      <c r="M47" s="14">
        <f t="shared" si="4"/>
        <v>-1</v>
      </c>
      <c r="N47" s="12">
        <f t="shared" si="6"/>
        <v>-21.119999999999997</v>
      </c>
      <c r="O47" s="3">
        <f t="shared" si="7"/>
        <v>1.96</v>
      </c>
      <c r="P47"/>
      <c r="S47" s="7"/>
      <c r="W47"/>
    </row>
    <row r="48" spans="1:23">
      <c r="A48" s="9">
        <v>40839</v>
      </c>
      <c r="B48" s="10">
        <v>0.59375</v>
      </c>
      <c r="C48" s="3" t="s">
        <v>29</v>
      </c>
      <c r="D48" s="3" t="s">
        <v>73</v>
      </c>
      <c r="E48" s="3" t="s">
        <v>82</v>
      </c>
      <c r="F48" s="12" t="s">
        <v>38</v>
      </c>
      <c r="H48" s="3">
        <v>9</v>
      </c>
      <c r="I48" s="3">
        <v>2.8</v>
      </c>
      <c r="J48" s="3" t="s">
        <v>64</v>
      </c>
      <c r="K48" s="12">
        <f t="shared" si="3"/>
        <v>-1</v>
      </c>
      <c r="L48" s="12">
        <f t="shared" si="0"/>
        <v>-1</v>
      </c>
      <c r="M48" s="14">
        <f t="shared" si="4"/>
        <v>-1</v>
      </c>
      <c r="N48" s="12">
        <f t="shared" si="6"/>
        <v>-22.119999999999997</v>
      </c>
      <c r="O48" s="3">
        <f t="shared" si="7"/>
        <v>9</v>
      </c>
      <c r="P48"/>
      <c r="S48" s="7"/>
      <c r="W48"/>
    </row>
    <row r="49" spans="1:23">
      <c r="A49" s="9">
        <v>40839</v>
      </c>
      <c r="B49" s="10">
        <v>0.59375</v>
      </c>
      <c r="C49" t="s">
        <v>29</v>
      </c>
      <c r="E49" s="3" t="s">
        <v>84</v>
      </c>
      <c r="F49" s="3" t="s">
        <v>44</v>
      </c>
      <c r="H49" s="3">
        <v>34.14</v>
      </c>
      <c r="J49" s="3" t="s">
        <v>64</v>
      </c>
      <c r="K49" s="12">
        <f t="shared" si="3"/>
        <v>-1</v>
      </c>
      <c r="L49" s="12">
        <f t="shared" si="0"/>
        <v>-1</v>
      </c>
      <c r="M49" s="14">
        <f t="shared" si="4"/>
        <v>-1</v>
      </c>
      <c r="N49" s="12">
        <f t="shared" si="6"/>
        <v>-23.119999999999997</v>
      </c>
      <c r="O49" s="3">
        <f t="shared" si="7"/>
        <v>34.14</v>
      </c>
      <c r="P49"/>
      <c r="S49" s="7"/>
      <c r="W49"/>
    </row>
    <row r="50" spans="1:23">
      <c r="A50" s="9">
        <v>40839</v>
      </c>
      <c r="B50" s="10">
        <v>0.60763888888888895</v>
      </c>
      <c r="C50" t="s">
        <v>29</v>
      </c>
      <c r="D50" t="s">
        <v>71</v>
      </c>
      <c r="E50" s="3" t="s">
        <v>79</v>
      </c>
      <c r="F50" s="3" t="s">
        <v>32</v>
      </c>
      <c r="H50" s="3">
        <v>4.4000000000000004</v>
      </c>
      <c r="J50" s="3" t="s">
        <v>64</v>
      </c>
      <c r="K50" s="12">
        <f t="shared" si="3"/>
        <v>-1</v>
      </c>
      <c r="L50" s="12">
        <f t="shared" si="0"/>
        <v>-1</v>
      </c>
      <c r="M50" s="14">
        <f t="shared" si="4"/>
        <v>-1</v>
      </c>
      <c r="N50" s="12">
        <f t="shared" si="6"/>
        <v>-24.119999999999997</v>
      </c>
      <c r="O50" s="3">
        <f t="shared" si="7"/>
        <v>4.4000000000000004</v>
      </c>
      <c r="P50"/>
      <c r="S50" s="7"/>
      <c r="W50"/>
    </row>
    <row r="51" spans="1:23">
      <c r="A51" s="9">
        <v>40839</v>
      </c>
      <c r="B51" s="10">
        <v>0.60763888888888895</v>
      </c>
      <c r="C51" t="s">
        <v>29</v>
      </c>
      <c r="D51" t="s">
        <v>71</v>
      </c>
      <c r="E51" s="3" t="s">
        <v>79</v>
      </c>
      <c r="F51" s="3" t="s">
        <v>32</v>
      </c>
      <c r="H51" s="3">
        <v>4.4000000000000004</v>
      </c>
      <c r="J51" s="3" t="s">
        <v>64</v>
      </c>
      <c r="K51" s="12">
        <f t="shared" si="3"/>
        <v>-1</v>
      </c>
      <c r="L51" s="12">
        <f t="shared" si="0"/>
        <v>-1</v>
      </c>
      <c r="M51" s="14">
        <f t="shared" si="4"/>
        <v>-1</v>
      </c>
      <c r="N51" s="12">
        <f t="shared" si="6"/>
        <v>-25.119999999999997</v>
      </c>
      <c r="O51" s="3">
        <f t="shared" si="7"/>
        <v>4.4000000000000004</v>
      </c>
      <c r="P51"/>
      <c r="S51" s="7"/>
      <c r="W51"/>
    </row>
    <row r="52" spans="1:23">
      <c r="A52" s="9">
        <v>40839</v>
      </c>
      <c r="B52" s="10">
        <v>0.60763888888888895</v>
      </c>
      <c r="C52" t="s">
        <v>29</v>
      </c>
      <c r="D52" t="s">
        <v>71</v>
      </c>
      <c r="E52" s="3" t="s">
        <v>88</v>
      </c>
      <c r="F52" s="3" t="s">
        <v>42</v>
      </c>
      <c r="G52" s="3" t="s">
        <v>58</v>
      </c>
      <c r="H52" s="3">
        <v>5.7</v>
      </c>
      <c r="J52" s="3" t="s">
        <v>65</v>
      </c>
      <c r="K52" s="12">
        <f t="shared" si="3"/>
        <v>1</v>
      </c>
      <c r="L52" s="12">
        <f t="shared" si="0"/>
        <v>0.95</v>
      </c>
      <c r="M52" s="14">
        <f t="shared" si="4"/>
        <v>0.20212765957446807</v>
      </c>
      <c r="N52" s="12">
        <f t="shared" si="6"/>
        <v>-24.119999999999997</v>
      </c>
      <c r="O52" s="3" t="str">
        <f t="shared" si="7"/>
        <v/>
      </c>
      <c r="P52"/>
      <c r="S52" s="7"/>
      <c r="W52"/>
    </row>
    <row r="53" spans="1:23">
      <c r="A53" s="9">
        <v>40839</v>
      </c>
      <c r="B53" s="10">
        <v>0.61111111111111105</v>
      </c>
      <c r="C53" t="s">
        <v>29</v>
      </c>
      <c r="D53" t="s">
        <v>67</v>
      </c>
      <c r="E53" s="3" t="s">
        <v>69</v>
      </c>
      <c r="F53" s="3" t="s">
        <v>38</v>
      </c>
      <c r="H53" s="3">
        <v>7.2</v>
      </c>
      <c r="I53" s="3">
        <v>1.99</v>
      </c>
      <c r="J53" s="3" t="s">
        <v>64</v>
      </c>
      <c r="K53" s="12">
        <f t="shared" si="3"/>
        <v>-1</v>
      </c>
      <c r="L53" s="12">
        <f t="shared" si="0"/>
        <v>-1</v>
      </c>
      <c r="M53" s="14">
        <f t="shared" si="4"/>
        <v>-1</v>
      </c>
      <c r="N53" s="12">
        <f t="shared" si="6"/>
        <v>-25.119999999999997</v>
      </c>
      <c r="O53" s="3">
        <f t="shared" si="7"/>
        <v>7.2</v>
      </c>
      <c r="P53"/>
      <c r="S53" s="7"/>
      <c r="W53"/>
    </row>
    <row r="54" spans="1:23">
      <c r="A54" s="9">
        <v>40839</v>
      </c>
      <c r="B54" s="10">
        <v>0.61111111111111105</v>
      </c>
      <c r="C54" t="s">
        <v>29</v>
      </c>
      <c r="D54" t="s">
        <v>67</v>
      </c>
      <c r="E54" s="3" t="s">
        <v>69</v>
      </c>
      <c r="F54" s="3" t="s">
        <v>38</v>
      </c>
      <c r="H54" s="3">
        <v>7.2</v>
      </c>
      <c r="I54" s="3">
        <v>1.99</v>
      </c>
      <c r="J54" s="3" t="s">
        <v>64</v>
      </c>
      <c r="K54" s="12">
        <f t="shared" si="3"/>
        <v>-1</v>
      </c>
      <c r="L54" s="12">
        <f t="shared" si="0"/>
        <v>-1</v>
      </c>
      <c r="M54" s="14">
        <f t="shared" si="4"/>
        <v>-1</v>
      </c>
      <c r="N54" s="12">
        <f t="shared" si="6"/>
        <v>-26.119999999999997</v>
      </c>
      <c r="O54" s="3">
        <f t="shared" si="7"/>
        <v>7.2</v>
      </c>
      <c r="P54"/>
      <c r="S54" s="7"/>
      <c r="W54"/>
    </row>
    <row r="55" spans="1:23">
      <c r="A55" s="9">
        <v>40839</v>
      </c>
      <c r="B55" s="10">
        <v>0.61805555555555558</v>
      </c>
      <c r="C55" t="s">
        <v>29</v>
      </c>
      <c r="D55" t="s">
        <v>73</v>
      </c>
      <c r="E55" s="3" t="s">
        <v>81</v>
      </c>
      <c r="F55" s="3" t="s">
        <v>32</v>
      </c>
      <c r="H55" s="3">
        <v>12.5</v>
      </c>
      <c r="J55" s="3" t="s">
        <v>64</v>
      </c>
      <c r="K55" s="12">
        <f t="shared" si="3"/>
        <v>-1</v>
      </c>
      <c r="L55" s="12">
        <f t="shared" si="0"/>
        <v>-1</v>
      </c>
      <c r="M55" s="14">
        <f t="shared" si="4"/>
        <v>-1</v>
      </c>
      <c r="N55" s="12">
        <f t="shared" si="6"/>
        <v>-27.119999999999997</v>
      </c>
      <c r="O55" s="3">
        <f t="shared" si="7"/>
        <v>12.5</v>
      </c>
      <c r="P55"/>
      <c r="S55" s="7"/>
      <c r="W55"/>
    </row>
    <row r="56" spans="1:23">
      <c r="A56" s="9">
        <v>40839</v>
      </c>
      <c r="B56" s="10">
        <v>0.61805555555555558</v>
      </c>
      <c r="C56" t="s">
        <v>29</v>
      </c>
      <c r="D56" t="s">
        <v>73</v>
      </c>
      <c r="E56" s="3" t="s">
        <v>86</v>
      </c>
      <c r="F56" s="3" t="s">
        <v>38</v>
      </c>
      <c r="H56" s="3">
        <v>5.6</v>
      </c>
      <c r="I56" s="3">
        <v>2.1800000000000002</v>
      </c>
      <c r="J56" s="3" t="s">
        <v>64</v>
      </c>
      <c r="K56" s="12">
        <f t="shared" si="3"/>
        <v>-1</v>
      </c>
      <c r="L56" s="12">
        <f t="shared" si="0"/>
        <v>-1</v>
      </c>
      <c r="M56" s="14">
        <f t="shared" si="4"/>
        <v>-1</v>
      </c>
      <c r="N56" s="12">
        <f t="shared" si="6"/>
        <v>-28.119999999999997</v>
      </c>
      <c r="O56" s="3">
        <f t="shared" si="7"/>
        <v>5.6</v>
      </c>
      <c r="P56"/>
      <c r="S56" s="7"/>
      <c r="W56"/>
    </row>
    <row r="57" spans="1:23">
      <c r="A57" s="9">
        <v>40839</v>
      </c>
      <c r="B57" s="10">
        <v>0.63194444444444442</v>
      </c>
      <c r="C57" t="s">
        <v>29</v>
      </c>
      <c r="D57" t="s">
        <v>71</v>
      </c>
      <c r="E57" s="3" t="s">
        <v>72</v>
      </c>
      <c r="F57" s="3" t="s">
        <v>38</v>
      </c>
      <c r="H57" s="3">
        <v>26</v>
      </c>
      <c r="I57" s="3">
        <v>6.6</v>
      </c>
      <c r="J57" s="3" t="s">
        <v>64</v>
      </c>
      <c r="K57" s="12">
        <f t="shared" si="3"/>
        <v>-1</v>
      </c>
      <c r="L57" s="12">
        <f t="shared" si="0"/>
        <v>-1</v>
      </c>
      <c r="M57" s="14">
        <f t="shared" si="4"/>
        <v>-1</v>
      </c>
      <c r="N57" s="12">
        <f t="shared" si="6"/>
        <v>-29.119999999999997</v>
      </c>
      <c r="O57" s="3">
        <f t="shared" si="7"/>
        <v>26</v>
      </c>
      <c r="P57"/>
      <c r="S57" s="7"/>
      <c r="W57"/>
    </row>
    <row r="58" spans="1:23">
      <c r="A58" s="9">
        <v>40839</v>
      </c>
      <c r="B58" s="10">
        <v>0.63194444444444442</v>
      </c>
      <c r="C58" t="s">
        <v>29</v>
      </c>
      <c r="D58" t="s">
        <v>71</v>
      </c>
      <c r="E58" s="3" t="s">
        <v>83</v>
      </c>
      <c r="F58" s="3" t="s">
        <v>38</v>
      </c>
      <c r="H58" s="3">
        <v>7.8</v>
      </c>
      <c r="I58" s="3">
        <v>2.96</v>
      </c>
      <c r="J58" s="3" t="s">
        <v>64</v>
      </c>
      <c r="K58" s="12">
        <f t="shared" si="3"/>
        <v>-1</v>
      </c>
      <c r="L58" s="12">
        <f t="shared" si="0"/>
        <v>-1</v>
      </c>
      <c r="M58" s="14">
        <f t="shared" si="4"/>
        <v>-1</v>
      </c>
      <c r="N58" s="12">
        <f t="shared" si="6"/>
        <v>-30.119999999999997</v>
      </c>
      <c r="O58" s="3">
        <f t="shared" si="7"/>
        <v>7.8</v>
      </c>
      <c r="P58"/>
      <c r="S58" s="7"/>
      <c r="W58"/>
    </row>
    <row r="59" spans="1:23">
      <c r="A59" s="9">
        <v>40839</v>
      </c>
      <c r="B59" s="10">
        <v>0.63194444444444442</v>
      </c>
      <c r="C59" t="s">
        <v>29</v>
      </c>
      <c r="D59" t="s">
        <v>71</v>
      </c>
      <c r="E59" s="3" t="s">
        <v>89</v>
      </c>
      <c r="F59" s="3" t="s">
        <v>36</v>
      </c>
      <c r="G59" s="12"/>
      <c r="H59" s="15">
        <v>2.88</v>
      </c>
      <c r="J59" s="3" t="s">
        <v>64</v>
      </c>
      <c r="K59" s="12">
        <f t="shared" si="3"/>
        <v>-1</v>
      </c>
      <c r="L59" s="12">
        <f t="shared" si="0"/>
        <v>-1</v>
      </c>
      <c r="M59" s="14">
        <f t="shared" si="4"/>
        <v>-1</v>
      </c>
      <c r="N59" s="12">
        <f t="shared" si="6"/>
        <v>-31.119999999999997</v>
      </c>
      <c r="O59" s="3">
        <f t="shared" si="7"/>
        <v>2.88</v>
      </c>
      <c r="P59" s="7"/>
      <c r="S59" s="7"/>
      <c r="W59"/>
    </row>
    <row r="60" spans="1:23">
      <c r="A60" s="9">
        <v>40839</v>
      </c>
      <c r="B60" s="10">
        <v>0.65625</v>
      </c>
      <c r="C60" t="s">
        <v>29</v>
      </c>
      <c r="D60" t="s">
        <v>67</v>
      </c>
      <c r="E60" s="3" t="s">
        <v>70</v>
      </c>
      <c r="F60" s="3" t="s">
        <v>38</v>
      </c>
      <c r="H60" s="3">
        <v>11</v>
      </c>
      <c r="I60" s="3">
        <v>3.1</v>
      </c>
      <c r="J60" s="3" t="s">
        <v>64</v>
      </c>
      <c r="K60" s="12">
        <f t="shared" si="3"/>
        <v>-1</v>
      </c>
      <c r="L60" s="12">
        <f t="shared" si="0"/>
        <v>-1</v>
      </c>
      <c r="M60" s="14">
        <f t="shared" si="4"/>
        <v>-1</v>
      </c>
      <c r="N60" s="12">
        <f t="shared" si="6"/>
        <v>-32.119999999999997</v>
      </c>
      <c r="O60" s="3">
        <f t="shared" si="7"/>
        <v>11</v>
      </c>
      <c r="P60"/>
      <c r="S60" s="7"/>
      <c r="W60"/>
    </row>
    <row r="61" spans="1:23">
      <c r="A61" s="9">
        <v>40839</v>
      </c>
      <c r="B61" s="10">
        <v>0.65625</v>
      </c>
      <c r="C61" t="s">
        <v>29</v>
      </c>
      <c r="D61" t="s">
        <v>67</v>
      </c>
      <c r="E61" s="3" t="s">
        <v>77</v>
      </c>
      <c r="F61" s="3" t="s">
        <v>36</v>
      </c>
      <c r="H61" s="3">
        <v>3.15</v>
      </c>
      <c r="J61" s="3" t="s">
        <v>65</v>
      </c>
      <c r="K61" s="12">
        <f t="shared" si="3"/>
        <v>2.15</v>
      </c>
      <c r="L61" s="12">
        <f t="shared" si="0"/>
        <v>2.0425</v>
      </c>
      <c r="M61" s="14">
        <f t="shared" si="4"/>
        <v>2.0425</v>
      </c>
      <c r="N61" s="12">
        <f t="shared" si="6"/>
        <v>-29.97</v>
      </c>
      <c r="O61" s="3" t="str">
        <f t="shared" si="7"/>
        <v/>
      </c>
      <c r="P61"/>
      <c r="S61" s="7"/>
      <c r="W61"/>
    </row>
    <row r="62" spans="1:23">
      <c r="A62" s="9">
        <v>40839</v>
      </c>
      <c r="B62" s="10">
        <v>0.65625</v>
      </c>
      <c r="C62" t="s">
        <v>29</v>
      </c>
      <c r="D62" t="s">
        <v>71</v>
      </c>
      <c r="E62" s="3" t="s">
        <v>87</v>
      </c>
      <c r="F62" s="3" t="s">
        <v>38</v>
      </c>
      <c r="H62" s="3">
        <v>13</v>
      </c>
      <c r="I62" s="3">
        <v>3.15</v>
      </c>
      <c r="J62" s="3" t="s">
        <v>64</v>
      </c>
      <c r="K62" s="12">
        <f t="shared" si="3"/>
        <v>-1</v>
      </c>
      <c r="L62" s="12">
        <f t="shared" si="0"/>
        <v>-1</v>
      </c>
      <c r="M62" s="14">
        <f t="shared" si="4"/>
        <v>-1</v>
      </c>
      <c r="N62" s="12">
        <f t="shared" si="6"/>
        <v>-30.97</v>
      </c>
      <c r="O62" s="3">
        <f t="shared" si="7"/>
        <v>13</v>
      </c>
      <c r="P62"/>
      <c r="S62" s="7"/>
      <c r="W62"/>
    </row>
    <row r="63" spans="1:23">
      <c r="A63" s="9">
        <v>40839</v>
      </c>
      <c r="B63" s="10">
        <v>0.68055555555555547</v>
      </c>
      <c r="C63" t="s">
        <v>29</v>
      </c>
      <c r="D63" t="s">
        <v>71</v>
      </c>
      <c r="E63" s="3" t="s">
        <v>80</v>
      </c>
      <c r="F63" s="3" t="s">
        <v>38</v>
      </c>
      <c r="H63" s="3">
        <v>23</v>
      </c>
      <c r="I63" s="3">
        <v>5.5</v>
      </c>
      <c r="J63" s="3" t="s">
        <v>64</v>
      </c>
      <c r="K63" s="12">
        <f t="shared" si="3"/>
        <v>-1</v>
      </c>
      <c r="L63" s="12">
        <f t="shared" si="0"/>
        <v>-1</v>
      </c>
      <c r="M63" s="14">
        <f t="shared" si="4"/>
        <v>-1</v>
      </c>
      <c r="N63" s="12">
        <f t="shared" si="6"/>
        <v>-31.97</v>
      </c>
      <c r="O63" s="3">
        <f t="shared" si="7"/>
        <v>23</v>
      </c>
      <c r="P63"/>
      <c r="S63" s="7"/>
      <c r="W63"/>
    </row>
    <row r="64" spans="1:23">
      <c r="A64" s="9">
        <v>40839</v>
      </c>
      <c r="B64" s="10">
        <v>0.69097222222222221</v>
      </c>
      <c r="C64" t="s">
        <v>29</v>
      </c>
      <c r="D64" t="s">
        <v>73</v>
      </c>
      <c r="E64" s="3" t="s">
        <v>85</v>
      </c>
      <c r="F64" s="3" t="s">
        <v>32</v>
      </c>
      <c r="H64" s="3">
        <v>2.7</v>
      </c>
      <c r="J64" s="3" t="s">
        <v>64</v>
      </c>
      <c r="K64" s="12">
        <f t="shared" si="3"/>
        <v>-1</v>
      </c>
      <c r="L64" s="12">
        <f t="shared" si="0"/>
        <v>-1</v>
      </c>
      <c r="M64" s="14">
        <f t="shared" si="4"/>
        <v>-1</v>
      </c>
      <c r="N64" s="12">
        <f t="shared" si="6"/>
        <v>-32.97</v>
      </c>
      <c r="O64" s="3">
        <f t="shared" si="7"/>
        <v>2.7</v>
      </c>
      <c r="P64"/>
      <c r="S64" s="7"/>
      <c r="W64"/>
    </row>
    <row r="65" spans="1:23">
      <c r="A65" s="9">
        <v>40839</v>
      </c>
      <c r="B65" s="10">
        <v>0.70138888888888884</v>
      </c>
      <c r="C65" t="s">
        <v>29</v>
      </c>
      <c r="D65" t="s">
        <v>67</v>
      </c>
      <c r="E65" s="3" t="s">
        <v>68</v>
      </c>
      <c r="F65" s="3" t="s">
        <v>32</v>
      </c>
      <c r="H65" s="3">
        <v>3.2</v>
      </c>
      <c r="J65" s="3" t="s">
        <v>64</v>
      </c>
      <c r="K65" s="12">
        <f t="shared" si="3"/>
        <v>-1</v>
      </c>
      <c r="L65" s="12">
        <f t="shared" si="0"/>
        <v>-1</v>
      </c>
      <c r="M65" s="14">
        <f t="shared" si="4"/>
        <v>-1</v>
      </c>
      <c r="N65" s="12">
        <f t="shared" si="6"/>
        <v>-33.97</v>
      </c>
      <c r="O65" s="3">
        <f t="shared" si="7"/>
        <v>3.2</v>
      </c>
      <c r="P65"/>
      <c r="S65" s="7"/>
      <c r="W65"/>
    </row>
    <row r="66" spans="1:23">
      <c r="A66" s="9">
        <v>40839</v>
      </c>
      <c r="B66" s="10">
        <v>0.70138888888888884</v>
      </c>
      <c r="C66" t="s">
        <v>29</v>
      </c>
      <c r="D66" t="s">
        <v>67</v>
      </c>
      <c r="E66" s="3" t="s">
        <v>68</v>
      </c>
      <c r="F66" s="3" t="s">
        <v>32</v>
      </c>
      <c r="H66" s="3">
        <v>3.2</v>
      </c>
      <c r="J66" s="3" t="s">
        <v>64</v>
      </c>
      <c r="K66" s="12">
        <f t="shared" si="3"/>
        <v>-1</v>
      </c>
      <c r="L66" s="12">
        <f t="shared" si="0"/>
        <v>-1</v>
      </c>
      <c r="M66" s="14">
        <f t="shared" si="4"/>
        <v>-1</v>
      </c>
      <c r="N66" s="12">
        <f t="shared" si="6"/>
        <v>-34.97</v>
      </c>
      <c r="O66" s="3">
        <f t="shared" si="7"/>
        <v>3.2</v>
      </c>
      <c r="P66"/>
      <c r="Q66" s="7"/>
      <c r="T66"/>
      <c r="U66"/>
      <c r="V66"/>
      <c r="W66"/>
    </row>
    <row r="67" spans="1:23">
      <c r="P67"/>
      <c r="S67" s="7"/>
      <c r="W67"/>
    </row>
    <row r="68" spans="1:23">
      <c r="P68"/>
      <c r="S68" s="7"/>
      <c r="W68"/>
    </row>
    <row r="69" spans="1:23">
      <c r="P69"/>
      <c r="S69" s="7"/>
      <c r="W69"/>
    </row>
    <row r="70" spans="1:23">
      <c r="P70"/>
      <c r="S70" s="7"/>
      <c r="W70"/>
    </row>
    <row r="71" spans="1:23">
      <c r="P71"/>
      <c r="S71" s="7"/>
      <c r="W71"/>
    </row>
    <row r="72" spans="1:23">
      <c r="P72"/>
      <c r="S72" s="7"/>
      <c r="W72"/>
    </row>
    <row r="73" spans="1:23">
      <c r="P73"/>
      <c r="S73" s="7"/>
      <c r="W73"/>
    </row>
    <row r="74" spans="1:23">
      <c r="P74"/>
      <c r="S74" s="7"/>
      <c r="W74"/>
    </row>
    <row r="75" spans="1:23">
      <c r="P75"/>
      <c r="S75" s="7"/>
      <c r="W75"/>
    </row>
    <row r="76" spans="1:23">
      <c r="P76"/>
      <c r="S76" s="7"/>
      <c r="W76"/>
    </row>
    <row r="77" spans="1:23">
      <c r="P77"/>
      <c r="S77" s="7"/>
      <c r="W77"/>
    </row>
    <row r="78" spans="1:23">
      <c r="P78"/>
      <c r="S78" s="7"/>
      <c r="W78"/>
    </row>
    <row r="79" spans="1:23">
      <c r="P79"/>
      <c r="S79" s="7"/>
      <c r="W79"/>
    </row>
    <row r="80" spans="1:23">
      <c r="P80"/>
      <c r="S80" s="7"/>
      <c r="W80"/>
    </row>
    <row r="81" spans="16:23">
      <c r="P81"/>
      <c r="S81" s="7"/>
      <c r="W81"/>
    </row>
    <row r="82" spans="16:23">
      <c r="P82"/>
      <c r="S82" s="7"/>
      <c r="W82"/>
    </row>
    <row r="83" spans="16:23">
      <c r="P83"/>
      <c r="S83" s="7"/>
      <c r="W83"/>
    </row>
    <row r="84" spans="16:23">
      <c r="P84"/>
      <c r="S84" s="7"/>
      <c r="W84"/>
    </row>
    <row r="85" spans="16:23">
      <c r="P85"/>
      <c r="S85" s="7"/>
      <c r="W85"/>
    </row>
    <row r="86" spans="16:23">
      <c r="P86"/>
      <c r="S86" s="7"/>
      <c r="W86"/>
    </row>
    <row r="87" spans="16:23">
      <c r="P87"/>
      <c r="S87" s="7"/>
      <c r="W87"/>
    </row>
    <row r="88" spans="16:23">
      <c r="P88"/>
      <c r="S88" s="7"/>
      <c r="W88"/>
    </row>
    <row r="89" spans="16:23">
      <c r="P89"/>
      <c r="S89" s="7"/>
      <c r="W89"/>
    </row>
    <row r="90" spans="16:23">
      <c r="P90"/>
      <c r="S90" s="7"/>
      <c r="W90"/>
    </row>
    <row r="91" spans="16:23">
      <c r="P91"/>
      <c r="S91" s="7"/>
      <c r="W91"/>
    </row>
    <row r="92" spans="16:23">
      <c r="P92"/>
      <c r="S92" s="7"/>
      <c r="W92"/>
    </row>
    <row r="93" spans="16:23">
      <c r="P93"/>
      <c r="S93" s="7"/>
      <c r="W93"/>
    </row>
    <row r="94" spans="16:23">
      <c r="P94"/>
      <c r="S94" s="7"/>
      <c r="W94"/>
    </row>
    <row r="95" spans="16:23">
      <c r="P95"/>
      <c r="S95" s="7"/>
      <c r="W95"/>
    </row>
    <row r="96" spans="16:23">
      <c r="P96"/>
      <c r="S96" s="7"/>
      <c r="W96"/>
    </row>
    <row r="97" spans="16:23">
      <c r="P97"/>
      <c r="S97" s="7"/>
      <c r="W97"/>
    </row>
    <row r="98" spans="16:23">
      <c r="P98"/>
      <c r="S98" s="7"/>
      <c r="W98"/>
    </row>
    <row r="99" spans="16:23">
      <c r="P99"/>
      <c r="S99" s="7"/>
      <c r="W99"/>
    </row>
    <row r="100" spans="16:23">
      <c r="P100"/>
      <c r="S100" s="7"/>
      <c r="W100"/>
    </row>
    <row r="101" spans="16:23">
      <c r="P101"/>
      <c r="S101" s="7"/>
      <c r="W101"/>
    </row>
    <row r="102" spans="16:23">
      <c r="P102"/>
      <c r="S102" s="7"/>
      <c r="W102"/>
    </row>
    <row r="103" spans="16:23">
      <c r="P103"/>
      <c r="S103" s="7"/>
      <c r="W103"/>
    </row>
    <row r="104" spans="16:23">
      <c r="P104"/>
      <c r="S104" s="7"/>
      <c r="W104"/>
    </row>
    <row r="105" spans="16:23">
      <c r="P105"/>
      <c r="S105" s="7"/>
      <c r="W105"/>
    </row>
    <row r="106" spans="16:23">
      <c r="P106"/>
      <c r="S106" s="7"/>
      <c r="W106"/>
    </row>
    <row r="107" spans="16:23">
      <c r="P107"/>
      <c r="S107" s="7"/>
      <c r="W107"/>
    </row>
    <row r="108" spans="16:23">
      <c r="P108"/>
      <c r="S108" s="7"/>
      <c r="W108"/>
    </row>
    <row r="109" spans="16:23">
      <c r="P109"/>
      <c r="S109" s="7"/>
      <c r="W109"/>
    </row>
    <row r="110" spans="16:23">
      <c r="P110"/>
      <c r="S110" s="7"/>
      <c r="W110"/>
    </row>
    <row r="111" spans="16:23">
      <c r="P111"/>
      <c r="S111" s="7"/>
      <c r="W111"/>
    </row>
    <row r="112" spans="16:23">
      <c r="P112"/>
      <c r="S112" s="7"/>
      <c r="W112"/>
    </row>
    <row r="113" spans="16:23">
      <c r="P113"/>
      <c r="S113" s="7"/>
      <c r="W113"/>
    </row>
    <row r="114" spans="16:23">
      <c r="P114"/>
      <c r="S114" s="7"/>
      <c r="W114"/>
    </row>
    <row r="115" spans="16:23">
      <c r="P115"/>
      <c r="S115" s="7"/>
      <c r="W115"/>
    </row>
    <row r="116" spans="16:23">
      <c r="P116"/>
      <c r="S116" s="7"/>
      <c r="W116"/>
    </row>
    <row r="117" spans="16:23">
      <c r="P117"/>
      <c r="S117" s="7"/>
      <c r="W117"/>
    </row>
    <row r="118" spans="16:23">
      <c r="P118"/>
      <c r="S118" s="7"/>
      <c r="W118"/>
    </row>
    <row r="119" spans="16:23">
      <c r="P119"/>
      <c r="S119" s="7"/>
      <c r="W119"/>
    </row>
    <row r="120" spans="16:23">
      <c r="P120"/>
      <c r="S120" s="7"/>
      <c r="W120"/>
    </row>
    <row r="121" spans="16:23">
      <c r="P121"/>
      <c r="S121" s="7"/>
      <c r="W121"/>
    </row>
    <row r="122" spans="16:23">
      <c r="P122"/>
      <c r="S122" s="7"/>
      <c r="W122"/>
    </row>
    <row r="123" spans="16:23">
      <c r="P123"/>
      <c r="S123" s="7"/>
      <c r="W123"/>
    </row>
    <row r="124" spans="16:23">
      <c r="P124"/>
      <c r="S124" s="7"/>
      <c r="W124"/>
    </row>
    <row r="125" spans="16:23">
      <c r="P125"/>
      <c r="S125" s="7"/>
      <c r="W125"/>
    </row>
    <row r="126" spans="16:23">
      <c r="P126"/>
      <c r="S126" s="7"/>
      <c r="W126"/>
    </row>
    <row r="127" spans="16:23">
      <c r="P127"/>
      <c r="S127" s="7"/>
      <c r="W127"/>
    </row>
    <row r="128" spans="16:23">
      <c r="P128"/>
      <c r="S128" s="7"/>
      <c r="W128"/>
    </row>
    <row r="129" spans="16:23">
      <c r="P129"/>
      <c r="S129" s="7"/>
      <c r="W129"/>
    </row>
    <row r="130" spans="16:23">
      <c r="P130"/>
      <c r="S130" s="7"/>
      <c r="W130"/>
    </row>
    <row r="131" spans="16:23">
      <c r="P131"/>
      <c r="S131" s="7"/>
      <c r="W131"/>
    </row>
    <row r="132" spans="16:23">
      <c r="P132"/>
      <c r="S132" s="7"/>
      <c r="W132"/>
    </row>
    <row r="133" spans="16:23">
      <c r="P133"/>
      <c r="S133" s="7"/>
      <c r="W133"/>
    </row>
    <row r="134" spans="16:23">
      <c r="P134"/>
      <c r="S134" s="7"/>
      <c r="W134"/>
    </row>
    <row r="135" spans="16:23">
      <c r="P135"/>
      <c r="S135" s="7"/>
      <c r="W135"/>
    </row>
    <row r="136" spans="16:23">
      <c r="P136"/>
      <c r="S136" s="7"/>
      <c r="W136"/>
    </row>
    <row r="137" spans="16:23">
      <c r="P137"/>
      <c r="S137" s="7"/>
      <c r="W137"/>
    </row>
    <row r="138" spans="16:23">
      <c r="P138"/>
      <c r="S138" s="7"/>
      <c r="W138"/>
    </row>
    <row r="139" spans="16:23">
      <c r="P139"/>
      <c r="S139" s="7"/>
      <c r="W139"/>
    </row>
    <row r="140" spans="16:23">
      <c r="P140"/>
      <c r="S140" s="7"/>
      <c r="W140"/>
    </row>
    <row r="141" spans="16:23">
      <c r="P141"/>
      <c r="S141" s="7"/>
      <c r="W141"/>
    </row>
    <row r="142" spans="16:23">
      <c r="P142"/>
      <c r="S142" s="7"/>
      <c r="W142"/>
    </row>
    <row r="143" spans="16:23">
      <c r="P143"/>
      <c r="S143" s="7"/>
      <c r="W143"/>
    </row>
    <row r="144" spans="16:23">
      <c r="P144"/>
      <c r="S144" s="7"/>
      <c r="W144"/>
    </row>
    <row r="145" spans="16:23">
      <c r="P145"/>
      <c r="S145" s="7"/>
      <c r="W145"/>
    </row>
    <row r="146" spans="16:23">
      <c r="P146"/>
      <c r="S146" s="7"/>
      <c r="W146"/>
    </row>
    <row r="147" spans="16:23">
      <c r="P147"/>
      <c r="S147" s="7"/>
      <c r="W147"/>
    </row>
    <row r="148" spans="16:23">
      <c r="P148"/>
      <c r="S148" s="7"/>
      <c r="W148"/>
    </row>
    <row r="149" spans="16:23">
      <c r="P149"/>
      <c r="S149" s="7"/>
      <c r="W149"/>
    </row>
    <row r="150" spans="16:23">
      <c r="P150"/>
      <c r="S150" s="7"/>
      <c r="W150"/>
    </row>
    <row r="151" spans="16:23">
      <c r="P151"/>
      <c r="S151" s="7"/>
      <c r="W151"/>
    </row>
    <row r="152" spans="16:23">
      <c r="P152"/>
      <c r="S152" s="7"/>
      <c r="W152"/>
    </row>
    <row r="153" spans="16:23">
      <c r="P153"/>
      <c r="S153" s="7"/>
      <c r="W153"/>
    </row>
    <row r="154" spans="16:23">
      <c r="P154"/>
      <c r="S154" s="7"/>
      <c r="W154"/>
    </row>
    <row r="155" spans="16:23">
      <c r="P155"/>
      <c r="S155" s="7"/>
      <c r="W155"/>
    </row>
    <row r="156" spans="16:23">
      <c r="P156"/>
      <c r="S156" s="7"/>
      <c r="W156"/>
    </row>
    <row r="157" spans="16:23">
      <c r="P157"/>
      <c r="S157" s="7"/>
      <c r="W157"/>
    </row>
    <row r="158" spans="16:23">
      <c r="P158"/>
      <c r="S158" s="7"/>
      <c r="W158"/>
    </row>
    <row r="159" spans="16:23">
      <c r="P159"/>
      <c r="S159" s="7"/>
      <c r="W159"/>
    </row>
    <row r="160" spans="16:23">
      <c r="P160"/>
      <c r="S160" s="7"/>
      <c r="W160"/>
    </row>
    <row r="161" spans="16:23">
      <c r="P161"/>
      <c r="S161" s="7"/>
      <c r="W161"/>
    </row>
    <row r="162" spans="16:23">
      <c r="P162"/>
      <c r="S162" s="7"/>
      <c r="W162"/>
    </row>
    <row r="163" spans="16:23">
      <c r="P163"/>
      <c r="S163" s="7"/>
      <c r="W163"/>
    </row>
    <row r="164" spans="16:23">
      <c r="P164"/>
      <c r="S164" s="7"/>
      <c r="W164"/>
    </row>
    <row r="165" spans="16:23">
      <c r="P165"/>
      <c r="S165" s="7"/>
      <c r="W165"/>
    </row>
    <row r="166" spans="16:23">
      <c r="P166"/>
      <c r="S166" s="7"/>
      <c r="W166"/>
    </row>
    <row r="167" spans="16:23">
      <c r="P167"/>
      <c r="S167" s="7"/>
      <c r="W167"/>
    </row>
    <row r="168" spans="16:23">
      <c r="P168"/>
      <c r="S168" s="7"/>
      <c r="W168"/>
    </row>
    <row r="169" spans="16:23">
      <c r="P169"/>
      <c r="S169" s="7"/>
      <c r="W169"/>
    </row>
    <row r="170" spans="16:23">
      <c r="P170"/>
      <c r="S170" s="7"/>
      <c r="W170"/>
    </row>
    <row r="171" spans="16:23">
      <c r="P171"/>
      <c r="S171" s="7"/>
      <c r="W171"/>
    </row>
    <row r="172" spans="16:23">
      <c r="P172"/>
      <c r="S172" s="7"/>
      <c r="W172"/>
    </row>
    <row r="173" spans="16:23">
      <c r="P173"/>
      <c r="S173" s="7"/>
      <c r="W173"/>
    </row>
    <row r="174" spans="16:23">
      <c r="P174"/>
      <c r="S174" s="7"/>
      <c r="W174"/>
    </row>
    <row r="175" spans="16:23">
      <c r="P175"/>
      <c r="S175" s="7"/>
      <c r="W175"/>
    </row>
    <row r="176" spans="16:23">
      <c r="P176"/>
      <c r="S176" s="7"/>
      <c r="W176"/>
    </row>
    <row r="177" spans="16:23">
      <c r="P177"/>
      <c r="S177" s="7"/>
      <c r="W177"/>
    </row>
    <row r="178" spans="16:23">
      <c r="P178"/>
      <c r="S178" s="7"/>
      <c r="W178"/>
    </row>
    <row r="179" spans="16:23">
      <c r="P179"/>
      <c r="S179" s="7"/>
      <c r="W179"/>
    </row>
    <row r="180" spans="16:23">
      <c r="P180"/>
      <c r="S180" s="7"/>
      <c r="W180"/>
    </row>
    <row r="181" spans="16:23">
      <c r="P181"/>
      <c r="S181" s="7"/>
      <c r="W181"/>
    </row>
    <row r="182" spans="16:23">
      <c r="P182"/>
      <c r="S182" s="7"/>
      <c r="W182"/>
    </row>
    <row r="183" spans="16:23">
      <c r="P183"/>
      <c r="S183" s="7"/>
      <c r="W183"/>
    </row>
    <row r="184" spans="16:23">
      <c r="P184"/>
      <c r="S184" s="7"/>
      <c r="W184"/>
    </row>
    <row r="185" spans="16:23">
      <c r="P185"/>
      <c r="S185" s="7"/>
      <c r="W185"/>
    </row>
    <row r="186" spans="16:23">
      <c r="P186"/>
      <c r="S186" s="7"/>
      <c r="W186"/>
    </row>
    <row r="187" spans="16:23">
      <c r="P187"/>
      <c r="S187" s="7"/>
      <c r="W187"/>
    </row>
    <row r="188" spans="16:23">
      <c r="P188"/>
      <c r="S188" s="7"/>
      <c r="W188"/>
    </row>
    <row r="189" spans="16:23">
      <c r="P189"/>
      <c r="S189" s="7"/>
      <c r="W189"/>
    </row>
    <row r="190" spans="16:23">
      <c r="P190"/>
      <c r="S190" s="7"/>
      <c r="W190"/>
    </row>
    <row r="191" spans="16:23">
      <c r="P191"/>
      <c r="S191" s="7"/>
      <c r="W191"/>
    </row>
    <row r="192" spans="16:23">
      <c r="P192"/>
      <c r="S192" s="7"/>
      <c r="W192"/>
    </row>
    <row r="193" spans="16:23">
      <c r="P193"/>
      <c r="S193" s="7"/>
      <c r="W193"/>
    </row>
    <row r="194" spans="16:23">
      <c r="P194"/>
      <c r="S194" s="7"/>
      <c r="W194"/>
    </row>
    <row r="195" spans="16:23">
      <c r="P195"/>
      <c r="S195" s="7"/>
      <c r="W195"/>
    </row>
    <row r="196" spans="16:23">
      <c r="P196"/>
      <c r="S196" s="7"/>
      <c r="W196"/>
    </row>
    <row r="197" spans="16:23">
      <c r="P197"/>
      <c r="S197" s="7"/>
      <c r="W197"/>
    </row>
    <row r="198" spans="16:23">
      <c r="P198"/>
      <c r="S198" s="7"/>
      <c r="W198"/>
    </row>
    <row r="199" spans="16:23">
      <c r="P199"/>
      <c r="S199" s="7"/>
      <c r="W199"/>
    </row>
    <row r="200" spans="16:23">
      <c r="P200"/>
      <c r="S200" s="7"/>
      <c r="W200"/>
    </row>
    <row r="201" spans="16:23">
      <c r="P201"/>
      <c r="S201" s="7"/>
      <c r="W201"/>
    </row>
    <row r="202" spans="16:23">
      <c r="P202"/>
      <c r="S202" s="7"/>
      <c r="W202"/>
    </row>
    <row r="203" spans="16:23">
      <c r="P203"/>
      <c r="S203" s="7"/>
      <c r="W203"/>
    </row>
    <row r="204" spans="16:23">
      <c r="P204"/>
      <c r="S204" s="7"/>
      <c r="W204"/>
    </row>
    <row r="205" spans="16:23">
      <c r="P205"/>
      <c r="S205" s="7"/>
      <c r="W205"/>
    </row>
    <row r="206" spans="16:23">
      <c r="P206"/>
      <c r="S206" s="7"/>
      <c r="W206"/>
    </row>
    <row r="207" spans="16:23">
      <c r="P207"/>
      <c r="S207" s="7"/>
      <c r="W207"/>
    </row>
    <row r="208" spans="16:23">
      <c r="P208"/>
      <c r="S208" s="7"/>
      <c r="W208"/>
    </row>
    <row r="209" spans="16:23">
      <c r="P209"/>
      <c r="S209" s="7"/>
      <c r="W209"/>
    </row>
    <row r="210" spans="16:23">
      <c r="P210"/>
      <c r="S210" s="7"/>
      <c r="W210"/>
    </row>
    <row r="211" spans="16:23">
      <c r="P211"/>
      <c r="S211" s="7"/>
      <c r="W211"/>
    </row>
    <row r="212" spans="16:23">
      <c r="P212"/>
      <c r="S212" s="7"/>
      <c r="W212"/>
    </row>
    <row r="213" spans="16:23">
      <c r="P213"/>
      <c r="S213" s="7"/>
      <c r="W213"/>
    </row>
    <row r="214" spans="16:23">
      <c r="P214"/>
      <c r="S214" s="7"/>
      <c r="W214"/>
    </row>
    <row r="215" spans="16:23">
      <c r="P215"/>
      <c r="S215" s="7"/>
      <c r="W215"/>
    </row>
    <row r="216" spans="16:23">
      <c r="P216"/>
      <c r="S216" s="7"/>
      <c r="W216"/>
    </row>
    <row r="217" spans="16:23">
      <c r="P217"/>
      <c r="S217" s="7"/>
      <c r="W217"/>
    </row>
    <row r="218" spans="16:23">
      <c r="P218"/>
      <c r="S218" s="7"/>
      <c r="W218"/>
    </row>
    <row r="219" spans="16:23">
      <c r="P219"/>
      <c r="S219" s="7"/>
      <c r="W219"/>
    </row>
    <row r="220" spans="16:23">
      <c r="P220"/>
      <c r="S220" s="7"/>
      <c r="W220"/>
    </row>
    <row r="221" spans="16:23">
      <c r="P221"/>
      <c r="S221" s="7"/>
      <c r="W221"/>
    </row>
    <row r="222" spans="16:23">
      <c r="P222"/>
      <c r="S222" s="7"/>
      <c r="W222"/>
    </row>
    <row r="223" spans="16:23">
      <c r="P223"/>
      <c r="S223" s="7"/>
      <c r="W223"/>
    </row>
    <row r="224" spans="16:23">
      <c r="P224"/>
      <c r="S224" s="7"/>
      <c r="W224"/>
    </row>
    <row r="225" spans="16:23">
      <c r="P225"/>
      <c r="S225" s="7"/>
      <c r="W225"/>
    </row>
    <row r="226" spans="16:23">
      <c r="P226"/>
      <c r="S226" s="7"/>
      <c r="W226"/>
    </row>
    <row r="227" spans="16:23">
      <c r="P227"/>
      <c r="S227" s="7"/>
      <c r="W227"/>
    </row>
    <row r="228" spans="16:23">
      <c r="P228"/>
      <c r="S228" s="7"/>
      <c r="W228"/>
    </row>
    <row r="229" spans="16:23">
      <c r="P229"/>
      <c r="S229" s="7"/>
      <c r="W229"/>
    </row>
    <row r="230" spans="16:23">
      <c r="P230"/>
      <c r="S230" s="7"/>
      <c r="W230"/>
    </row>
    <row r="231" spans="16:23">
      <c r="P231"/>
      <c r="S231" s="7"/>
      <c r="W231"/>
    </row>
    <row r="232" spans="16:23">
      <c r="P232"/>
      <c r="S232" s="7"/>
      <c r="W232"/>
    </row>
    <row r="233" spans="16:23">
      <c r="P233"/>
      <c r="S233" s="7"/>
      <c r="W233"/>
    </row>
    <row r="234" spans="16:23">
      <c r="P234"/>
      <c r="S234" s="7"/>
      <c r="W234"/>
    </row>
    <row r="235" spans="16:23">
      <c r="P235"/>
      <c r="S235" s="7"/>
      <c r="W235"/>
    </row>
    <row r="236" spans="16:23">
      <c r="P236"/>
      <c r="S236" s="7"/>
      <c r="W236"/>
    </row>
    <row r="237" spans="16:23">
      <c r="P237"/>
      <c r="S237" s="7"/>
      <c r="W237"/>
    </row>
    <row r="238" spans="16:23">
      <c r="P238"/>
      <c r="S238" s="7"/>
      <c r="W238"/>
    </row>
    <row r="239" spans="16:23">
      <c r="P239"/>
      <c r="S239" s="7"/>
      <c r="W239"/>
    </row>
    <row r="240" spans="16:23">
      <c r="P240"/>
      <c r="S240" s="7"/>
      <c r="W240"/>
    </row>
    <row r="241" spans="16:23">
      <c r="P241"/>
      <c r="S241" s="7"/>
      <c r="W241"/>
    </row>
    <row r="242" spans="16:23">
      <c r="P242"/>
      <c r="S242" s="7"/>
      <c r="W242"/>
    </row>
    <row r="243" spans="16:23">
      <c r="P243"/>
      <c r="S243" s="7"/>
      <c r="W243"/>
    </row>
    <row r="244" spans="16:23">
      <c r="P244"/>
      <c r="S244" s="7"/>
      <c r="W244"/>
    </row>
    <row r="245" spans="16:23">
      <c r="P245"/>
      <c r="S245" s="7"/>
      <c r="W245"/>
    </row>
    <row r="246" spans="16:23">
      <c r="P246"/>
      <c r="S246" s="7"/>
      <c r="W246"/>
    </row>
    <row r="247" spans="16:23">
      <c r="P247"/>
      <c r="S247" s="7"/>
      <c r="W247"/>
    </row>
    <row r="248" spans="16:23">
      <c r="P248"/>
      <c r="S248" s="7"/>
      <c r="W248"/>
    </row>
    <row r="249" spans="16:23">
      <c r="P249"/>
      <c r="S249" s="7"/>
      <c r="W249"/>
    </row>
    <row r="250" spans="16:23">
      <c r="P250"/>
      <c r="S250" s="7"/>
      <c r="W250"/>
    </row>
    <row r="251" spans="16:23">
      <c r="P251"/>
      <c r="S251" s="7"/>
      <c r="W251"/>
    </row>
    <row r="252" spans="16:23">
      <c r="P252"/>
      <c r="S252" s="7"/>
      <c r="W252"/>
    </row>
    <row r="253" spans="16:23">
      <c r="P253"/>
      <c r="S253" s="7"/>
      <c r="W253"/>
    </row>
    <row r="254" spans="16:23">
      <c r="P254"/>
      <c r="S254" s="7"/>
      <c r="W254"/>
    </row>
    <row r="255" spans="16:23">
      <c r="P255"/>
      <c r="S255" s="7"/>
      <c r="W255"/>
    </row>
    <row r="256" spans="16:23">
      <c r="P256"/>
      <c r="S256" s="7"/>
      <c r="W256"/>
    </row>
    <row r="257" spans="16:23">
      <c r="P257"/>
      <c r="S257" s="7"/>
      <c r="W257"/>
    </row>
    <row r="258" spans="16:23">
      <c r="P258"/>
      <c r="S258" s="7"/>
      <c r="W258"/>
    </row>
    <row r="259" spans="16:23">
      <c r="P259"/>
      <c r="S259" s="7"/>
      <c r="W259"/>
    </row>
    <row r="260" spans="16:23">
      <c r="P260"/>
      <c r="S260" s="7"/>
      <c r="W260"/>
    </row>
    <row r="261" spans="16:23">
      <c r="P261"/>
      <c r="S261" s="7"/>
      <c r="W261"/>
    </row>
    <row r="262" spans="16:23">
      <c r="P262"/>
      <c r="S262" s="7"/>
      <c r="W262"/>
    </row>
    <row r="263" spans="16:23">
      <c r="P263"/>
      <c r="S263" s="7"/>
      <c r="W263"/>
    </row>
    <row r="264" spans="16:23">
      <c r="P264"/>
      <c r="S264" s="7"/>
      <c r="W264"/>
    </row>
    <row r="265" spans="16:23">
      <c r="P265"/>
      <c r="S265" s="7"/>
      <c r="W265"/>
    </row>
    <row r="266" spans="16:23">
      <c r="P266"/>
      <c r="S266" s="7"/>
      <c r="W266"/>
    </row>
    <row r="267" spans="16:23">
      <c r="P267"/>
      <c r="S267" s="7"/>
      <c r="W267"/>
    </row>
    <row r="268" spans="16:23">
      <c r="P268"/>
      <c r="S268" s="7"/>
      <c r="W268"/>
    </row>
    <row r="269" spans="16:23">
      <c r="P269"/>
      <c r="S269" s="7"/>
      <c r="W269"/>
    </row>
    <row r="270" spans="16:23">
      <c r="P270"/>
      <c r="S270" s="7"/>
      <c r="W270"/>
    </row>
    <row r="271" spans="16:23">
      <c r="P271"/>
      <c r="S271" s="7"/>
      <c r="W271"/>
    </row>
    <row r="272" spans="16:23">
      <c r="P272"/>
      <c r="S272" s="7"/>
      <c r="W272"/>
    </row>
    <row r="273" spans="16:23">
      <c r="P273"/>
      <c r="S273" s="7"/>
      <c r="W273"/>
    </row>
    <row r="274" spans="16:23">
      <c r="P274"/>
      <c r="S274" s="7"/>
      <c r="W274"/>
    </row>
    <row r="275" spans="16:23">
      <c r="P275"/>
      <c r="S275" s="7"/>
      <c r="W275"/>
    </row>
    <row r="276" spans="16:23">
      <c r="P276"/>
      <c r="S276" s="7"/>
      <c r="W276"/>
    </row>
    <row r="277" spans="16:23">
      <c r="P277"/>
      <c r="S277" s="7"/>
      <c r="W277"/>
    </row>
    <row r="278" spans="16:23">
      <c r="P278"/>
      <c r="S278" s="7"/>
      <c r="W278"/>
    </row>
    <row r="279" spans="16:23">
      <c r="P279"/>
      <c r="S279" s="7"/>
      <c r="W279"/>
    </row>
    <row r="280" spans="16:23">
      <c r="P280"/>
      <c r="S280" s="7"/>
      <c r="W280"/>
    </row>
    <row r="281" spans="16:23">
      <c r="P281"/>
      <c r="S281" s="7"/>
      <c r="W281"/>
    </row>
    <row r="282" spans="16:23">
      <c r="P282"/>
      <c r="S282" s="7"/>
      <c r="W282"/>
    </row>
    <row r="283" spans="16:23">
      <c r="P283"/>
      <c r="S283" s="7"/>
      <c r="W283"/>
    </row>
    <row r="284" spans="16:23">
      <c r="P284"/>
      <c r="S284" s="7"/>
      <c r="W284"/>
    </row>
    <row r="285" spans="16:23">
      <c r="P285"/>
      <c r="S285" s="7"/>
      <c r="W285"/>
    </row>
    <row r="286" spans="16:23">
      <c r="P286"/>
      <c r="S286" s="7"/>
      <c r="W286"/>
    </row>
    <row r="287" spans="16:23">
      <c r="P287"/>
      <c r="S287" s="7"/>
      <c r="W287"/>
    </row>
    <row r="288" spans="16:23">
      <c r="P288"/>
      <c r="S288" s="7"/>
      <c r="W288"/>
    </row>
    <row r="289" spans="16:23">
      <c r="P289"/>
      <c r="S289" s="7"/>
      <c r="W289"/>
    </row>
    <row r="290" spans="16:23">
      <c r="P290"/>
      <c r="S290" s="7"/>
      <c r="W290"/>
    </row>
    <row r="291" spans="16:23">
      <c r="P291"/>
      <c r="S291" s="7"/>
      <c r="W291"/>
    </row>
    <row r="292" spans="16:23">
      <c r="P292"/>
      <c r="S292" s="7"/>
      <c r="W292"/>
    </row>
    <row r="293" spans="16:23">
      <c r="P293"/>
      <c r="S293" s="7"/>
      <c r="W293"/>
    </row>
    <row r="294" spans="16:23">
      <c r="P294"/>
      <c r="S294" s="7"/>
      <c r="W294"/>
    </row>
    <row r="295" spans="16:23">
      <c r="P295"/>
      <c r="S295" s="7"/>
      <c r="W295"/>
    </row>
    <row r="296" spans="16:23">
      <c r="P296"/>
      <c r="S296" s="7"/>
      <c r="W296"/>
    </row>
    <row r="297" spans="16:23">
      <c r="P297"/>
      <c r="S297" s="7"/>
      <c r="W297"/>
    </row>
    <row r="298" spans="16:23">
      <c r="P298"/>
      <c r="S298" s="7"/>
      <c r="W298"/>
    </row>
    <row r="299" spans="16:23">
      <c r="P299"/>
      <c r="S299" s="7"/>
      <c r="W299"/>
    </row>
    <row r="300" spans="16:23">
      <c r="P300"/>
      <c r="S300" s="7"/>
      <c r="W300"/>
    </row>
    <row r="301" spans="16:23">
      <c r="P301"/>
      <c r="S301" s="7"/>
      <c r="W301"/>
    </row>
    <row r="302" spans="16:23">
      <c r="P302"/>
      <c r="S302" s="7"/>
      <c r="W302"/>
    </row>
    <row r="303" spans="16:23">
      <c r="P303"/>
      <c r="S303" s="7"/>
      <c r="W303"/>
    </row>
    <row r="304" spans="16:23">
      <c r="P304"/>
      <c r="S304" s="7"/>
      <c r="W304"/>
    </row>
    <row r="305" spans="16:23">
      <c r="P305"/>
      <c r="S305" s="7"/>
      <c r="W305"/>
    </row>
    <row r="306" spans="16:23">
      <c r="P306"/>
      <c r="S306" s="7"/>
      <c r="W306"/>
    </row>
    <row r="307" spans="16:23">
      <c r="P307"/>
      <c r="S307" s="7"/>
      <c r="W307"/>
    </row>
  </sheetData>
  <sheetProtection selectLockedCells="1" selectUnlockedCells="1"/>
  <sortState ref="A2:Q297">
    <sortCondition ref="A2:A297"/>
    <sortCondition ref="B2:B297"/>
  </sortState>
  <pageMargins left="0.7" right="0.7" top="0.75" bottom="0.75" header="0.51180555555555551" footer="0.51180555555555551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Proofing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Michael</cp:lastModifiedBy>
  <dcterms:created xsi:type="dcterms:W3CDTF">2010-11-28T17:35:27Z</dcterms:created>
  <dcterms:modified xsi:type="dcterms:W3CDTF">2013-11-02T15:41:10Z</dcterms:modified>
</cp:coreProperties>
</file>